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TRATACION\(32) mascarillas abierto\6 Ejecución contrato\"/>
    </mc:Choice>
  </mc:AlternateContent>
  <bookViews>
    <workbookView xWindow="0" yWindow="0" windowWidth="20490" windowHeight="7725"/>
  </bookViews>
  <sheets>
    <sheet name="FormularioPedido" sheetId="1" r:id="rId1"/>
    <sheet name="Orgánica-Centro" sheetId="4" r:id="rId2"/>
    <sheet name="CentroAnexo" sheetId="2" state="hidden" r:id="rId3"/>
    <sheet name="CódigosDIR" sheetId="3" state="hidden" r:id="rId4"/>
    <sheet name="Hoja3" sheetId="5" state="hidden" r:id="rId5"/>
  </sheets>
  <definedNames>
    <definedName name="_xlnm._FilterDatabase" localSheetId="3" hidden="1">CódigosDIR!$A$1:$J$136</definedName>
    <definedName name="_xlnm._FilterDatabase" localSheetId="1" hidden="1">'Orgánica-Centro'!$A$2:$L$39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3" i="1"/>
  <c r="B14" i="1"/>
  <c r="B13" i="1"/>
  <c r="B12" i="1"/>
  <c r="B4" i="1"/>
  <c r="B5" i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3" i="4"/>
  <c r="D20" i="1" l="1"/>
  <c r="C20" i="1"/>
  <c r="P5" i="5"/>
  <c r="Q5" i="5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N5" i="5" s="1"/>
  <c r="AO5" i="5" s="1"/>
  <c r="AP5" i="5" s="1"/>
  <c r="AQ5" i="5" s="1"/>
  <c r="AR5" i="5" s="1"/>
  <c r="AS5" i="5" s="1"/>
  <c r="AT5" i="5" s="1"/>
  <c r="AU5" i="5" s="1"/>
  <c r="AV5" i="5" s="1"/>
  <c r="AW5" i="5" s="1"/>
  <c r="AX5" i="5" s="1"/>
  <c r="AY5" i="5" s="1"/>
  <c r="AZ5" i="5" s="1"/>
  <c r="G5" i="5"/>
  <c r="H5" i="5" s="1"/>
  <c r="I5" i="5" s="1"/>
  <c r="J5" i="5" s="1"/>
  <c r="K5" i="5" s="1"/>
  <c r="L5" i="5" s="1"/>
  <c r="M5" i="5" s="1"/>
  <c r="N5" i="5" s="1"/>
  <c r="O5" i="5" s="1"/>
  <c r="F5" i="5"/>
  <c r="C21" i="1" l="1"/>
  <c r="D21" i="1" s="1"/>
  <c r="C19" i="1"/>
  <c r="D19" i="1" s="1"/>
  <c r="B3" i="5"/>
  <c r="B2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M2" i="5"/>
  <c r="BN2" i="5"/>
  <c r="E2" i="5"/>
  <c r="F2" i="5"/>
  <c r="G2" i="5"/>
  <c r="H2" i="5"/>
  <c r="I2" i="5"/>
  <c r="J2" i="5"/>
  <c r="K2" i="5"/>
  <c r="L2" i="5"/>
  <c r="M2" i="5"/>
  <c r="N2" i="5"/>
  <c r="O2" i="5"/>
  <c r="P2" i="5"/>
  <c r="Q2" i="5"/>
  <c r="D2" i="5"/>
  <c r="E3" i="5"/>
  <c r="F3" i="5"/>
  <c r="G3" i="5"/>
  <c r="H3" i="5"/>
  <c r="I3" i="5"/>
  <c r="J3" i="5"/>
  <c r="K3" i="5"/>
  <c r="L3" i="5"/>
  <c r="M3" i="5"/>
  <c r="N3" i="5"/>
  <c r="O3" i="5"/>
  <c r="P3" i="5"/>
  <c r="Q3" i="5"/>
  <c r="D3" i="5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2" i="3"/>
  <c r="D22" i="1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2" i="3"/>
</calcChain>
</file>

<file path=xl/sharedStrings.xml><?xml version="1.0" encoding="utf-8"?>
<sst xmlns="http://schemas.openxmlformats.org/spreadsheetml/2006/main" count="1436" uniqueCount="520">
  <si>
    <r>
      <t>1.</t>
    </r>
    <r>
      <rPr>
        <sz val="7"/>
        <color rgb="FF1F4E79"/>
        <rFont val="Times New Roman"/>
        <family val="1"/>
      </rPr>
      <t xml:space="preserve">       </t>
    </r>
    <r>
      <rPr>
        <sz val="11"/>
        <color rgb="FF1F4E79"/>
        <rFont val="Calibri"/>
        <family val="2"/>
        <scheme val="minor"/>
      </rPr>
      <t xml:space="preserve">Datos de envío. </t>
    </r>
  </si>
  <si>
    <r>
      <t>3.</t>
    </r>
    <r>
      <rPr>
        <sz val="7"/>
        <color rgb="FF1F4E79"/>
        <rFont val="Times New Roman"/>
        <family val="1"/>
      </rPr>
      <t xml:space="preserve">       </t>
    </r>
    <r>
      <rPr>
        <sz val="11"/>
        <color rgb="FF1F4E79"/>
        <rFont val="Calibri"/>
        <family val="2"/>
        <scheme val="minor"/>
      </rPr>
      <t>Cantidad de mascarillas y tipo (quirúrgicas o FFP2)</t>
    </r>
  </si>
  <si>
    <r>
      <rPr>
        <b/>
        <sz val="10"/>
        <color rgb="FFFFFFFF"/>
        <rFont val="Arial"/>
        <family val="2"/>
      </rPr>
      <t>CENTRO</t>
    </r>
  </si>
  <si>
    <r>
      <rPr>
        <b/>
        <sz val="10"/>
        <color rgb="FFFFFFFF"/>
        <rFont val="Arial"/>
        <family val="2"/>
      </rPr>
      <t>DIRECCIÓN</t>
    </r>
  </si>
  <si>
    <r>
      <rPr>
        <b/>
        <sz val="10"/>
        <rFont val="Arial"/>
        <family val="2"/>
      </rPr>
      <t>Rectorado</t>
    </r>
  </si>
  <si>
    <r>
      <rPr>
        <sz val="10"/>
        <rFont val="Arial"/>
        <family val="2"/>
      </rPr>
      <t>C/ Ramiro de Maeztu, 7</t>
    </r>
  </si>
  <si>
    <r>
      <rPr>
        <sz val="10"/>
        <rFont val="Arial"/>
        <family val="2"/>
      </rPr>
      <t>Avda. Juan de Herrera, 4</t>
    </r>
  </si>
  <si>
    <r>
      <rPr>
        <sz val="10"/>
        <rFont val="Arial"/>
        <family val="2"/>
      </rPr>
      <t>Avda. Juan de Herrera, 6</t>
    </r>
  </si>
  <si>
    <r>
      <rPr>
        <sz val="10"/>
        <rFont val="Arial"/>
        <family val="2"/>
      </rPr>
      <t>Plaza Cardenal Cisneros, 3</t>
    </r>
  </si>
  <si>
    <r>
      <rPr>
        <sz val="10"/>
        <rFont val="Arial"/>
        <family val="2"/>
      </rPr>
      <t xml:space="preserve">Avda.   Complutense   3   -   Avda.   Puerta Hierro
</t>
    </r>
    <r>
      <rPr>
        <sz val="10"/>
        <rFont val="Arial"/>
        <family val="2"/>
      </rPr>
      <t xml:space="preserve">Campos de Experimentación: Senda del
</t>
    </r>
    <r>
      <rPr>
        <sz val="10"/>
        <rFont val="Arial"/>
        <family val="2"/>
      </rPr>
      <t>Rey, 18 (M30, KM. 22).</t>
    </r>
  </si>
  <si>
    <r>
      <rPr>
        <sz val="10"/>
        <rFont val="Arial"/>
        <family val="2"/>
      </rPr>
      <t>Edif. Montes: Avda. de las Moreras Edif. Forestal: Avda. Ramiro de Maeztu</t>
    </r>
  </si>
  <si>
    <r>
      <rPr>
        <sz val="10"/>
        <rFont val="Arial"/>
        <family val="2"/>
      </rPr>
      <t>C/ Profesor Aranguren, 3</t>
    </r>
  </si>
  <si>
    <r>
      <rPr>
        <sz val="10"/>
        <rFont val="Arial"/>
        <family val="2"/>
      </rPr>
      <t>Avda. Complutense, nº 30</t>
    </r>
  </si>
  <si>
    <r>
      <rPr>
        <sz val="10"/>
        <rFont val="Arial"/>
        <family val="2"/>
      </rPr>
      <t>C/ Martín Fierro 7</t>
    </r>
  </si>
  <si>
    <r>
      <rPr>
        <sz val="10"/>
        <rFont val="Arial"/>
        <family val="2"/>
      </rPr>
      <t>C/ Los Ciruelos 1B, Boadilla del Monte</t>
    </r>
  </si>
  <si>
    <r>
      <rPr>
        <sz val="10"/>
        <rFont val="Arial"/>
        <family val="2"/>
      </rPr>
      <t xml:space="preserve">Parque   Científico   Tecnológico   UPM   -
</t>
    </r>
    <r>
      <rPr>
        <sz val="10"/>
        <rFont val="Arial"/>
        <family val="2"/>
      </rPr>
      <t>Campus de Montegancedo - Pozuelo de Alarcón</t>
    </r>
  </si>
  <si>
    <r>
      <rPr>
        <sz val="10"/>
        <rFont val="Arial"/>
        <family val="2"/>
      </rPr>
      <t xml:space="preserve">Camino de la Arboleda s/n - Km 7 de la
</t>
    </r>
    <r>
      <rPr>
        <sz val="10"/>
        <rFont val="Arial"/>
        <family val="2"/>
      </rPr>
      <t>Carretera de Valencia</t>
    </r>
  </si>
  <si>
    <r>
      <rPr>
        <sz val="10"/>
        <rFont val="Arial"/>
        <family val="2"/>
      </rPr>
      <t>Camino de la Arboleda s/n - Km 7 de la Carretera de Valencia</t>
    </r>
  </si>
  <si>
    <r>
      <rPr>
        <sz val="10"/>
        <rFont val="Arial"/>
        <family val="2"/>
      </rPr>
      <t>C/ José Gutiérrez Abascal, 2</t>
    </r>
  </si>
  <si>
    <r>
      <rPr>
        <sz val="10"/>
        <rFont val="Arial"/>
        <family val="2"/>
      </rPr>
      <t>C/ Ríos Rosas, 21</t>
    </r>
  </si>
  <si>
    <r>
      <rPr>
        <sz val="10"/>
        <rFont val="Arial"/>
        <family val="2"/>
      </rPr>
      <t>Ronda de Valencia, 3</t>
    </r>
  </si>
  <si>
    <r>
      <rPr>
        <sz val="10"/>
        <rFont val="Arial"/>
        <family val="2"/>
      </rPr>
      <t>C/ Alfonso XII 3 y 5</t>
    </r>
  </si>
  <si>
    <r>
      <rPr>
        <b/>
        <sz val="10"/>
        <rFont val="Arial"/>
        <family val="2"/>
      </rPr>
      <t>Parque Tecnológico TecnoGetafe</t>
    </r>
  </si>
  <si>
    <r>
      <rPr>
        <sz val="10"/>
        <rFont val="Arial"/>
        <family val="2"/>
      </rPr>
      <t xml:space="preserve">Parque    Tecnológico    TecnoGetafe    –
</t>
    </r>
    <r>
      <rPr>
        <sz val="10"/>
        <rFont val="Arial"/>
        <family val="2"/>
      </rPr>
      <t>C/Eric Kandel,1 - Getafe</t>
    </r>
  </si>
  <si>
    <t>Campus Montegancedo</t>
  </si>
  <si>
    <t>Ciudad Universitaria</t>
  </si>
  <si>
    <t>Campus</t>
  </si>
  <si>
    <t>Campus Sur</t>
  </si>
  <si>
    <t>Campus Madrid</t>
  </si>
  <si>
    <t>Campus Tecnogetafe</t>
  </si>
  <si>
    <t xml:space="preserve"> Administración</t>
  </si>
  <si>
    <t>NIF</t>
  </si>
  <si>
    <t>Oficina Contable</t>
  </si>
  <si>
    <t xml:space="preserve"> Órgano Gestor</t>
  </si>
  <si>
    <t>Código órgano gestor</t>
  </si>
  <si>
    <t xml:space="preserve"> Unidad Tramitadora</t>
  </si>
  <si>
    <t>Código Unidad Tramitadora</t>
  </si>
  <si>
    <t>Órgano proponente</t>
  </si>
  <si>
    <t>Universidad Politécnica de Madrid - U02500001</t>
  </si>
  <si>
    <t>Q2818015F</t>
  </si>
  <si>
    <t>SERVICIO DE GESTIÓN ECONÓMICA - U02500067</t>
  </si>
  <si>
    <t xml:space="preserve">CONSEJO SOCIAL </t>
  </si>
  <si>
    <t xml:space="preserve"> U02500002</t>
  </si>
  <si>
    <t xml:space="preserve">SERVICIO DE RETRIBUCIONES Y PAGOS </t>
  </si>
  <si>
    <t xml:space="preserve"> U02500061</t>
  </si>
  <si>
    <t xml:space="preserve">SERVICIO DE CONTRATACIÓN </t>
  </si>
  <si>
    <t xml:space="preserve"> U02500060</t>
  </si>
  <si>
    <t xml:space="preserve">DEFENSOR UNIVERSITARIO </t>
  </si>
  <si>
    <t xml:space="preserve"> U02500005</t>
  </si>
  <si>
    <t xml:space="preserve">GERENCIA </t>
  </si>
  <si>
    <t xml:space="preserve"> U02500006</t>
  </si>
  <si>
    <t xml:space="preserve">SERVICIO DE ASUNTOS GENERALES Y REGIMEN INTERIOR </t>
  </si>
  <si>
    <t xml:space="preserve"> U02500056</t>
  </si>
  <si>
    <t xml:space="preserve">SECRETARÍA GENERAL </t>
  </si>
  <si>
    <t xml:space="preserve"> U02500007</t>
  </si>
  <si>
    <t xml:space="preserve">VICERRECTORADO DE ASUNTOS ECONÓMICOS </t>
  </si>
  <si>
    <t xml:space="preserve"> U02500009</t>
  </si>
  <si>
    <t xml:space="preserve">ÁREA DE PROYECTOS DE INVESTIGACIÓN DE LA OTT </t>
  </si>
  <si>
    <t xml:space="preserve"> U02500066</t>
  </si>
  <si>
    <t>Es imprescindible la aportación por el solicitante</t>
  </si>
  <si>
    <t xml:space="preserve">ETS DE ARQUITECTURA </t>
  </si>
  <si>
    <t xml:space="preserve"> U02500018</t>
  </si>
  <si>
    <t xml:space="preserve">ETS DE INGENIEROS DE CAMINOS, CANALES Y PUERTOS </t>
  </si>
  <si>
    <t xml:space="preserve"> U02500019</t>
  </si>
  <si>
    <t xml:space="preserve">ETS DE INGENIEROS INDUSTRIALES </t>
  </si>
  <si>
    <t xml:space="preserve"> U02500020</t>
  </si>
  <si>
    <t xml:space="preserve">ETS DE INGENIEROS DE MINAS Y ENERGÍA </t>
  </si>
  <si>
    <t xml:space="preserve"> U02500021</t>
  </si>
  <si>
    <t xml:space="preserve">ETS DE INGENIEROS DE MONTES </t>
  </si>
  <si>
    <t xml:space="preserve"> U02500022</t>
  </si>
  <si>
    <t xml:space="preserve">ETS DE INGENIERIA DE MONTES, FORESTAL Y DEL MEDIO NATURAL </t>
  </si>
  <si>
    <t xml:space="preserve"> U02500028</t>
  </si>
  <si>
    <t xml:space="preserve">ETS DE INGENIEROS NAVALES </t>
  </si>
  <si>
    <t xml:space="preserve"> U02500023</t>
  </si>
  <si>
    <t xml:space="preserve">ETS DE INGENIEROS DE TELECOMUNICACIÓN </t>
  </si>
  <si>
    <t xml:space="preserve"> U02500024</t>
  </si>
  <si>
    <t xml:space="preserve">ETS DE INGENIEROS INFORMÁTICOS </t>
  </si>
  <si>
    <t xml:space="preserve"> U02500025</t>
  </si>
  <si>
    <t xml:space="preserve">FACULTAD DE CIENCIAS DE LA ACTIVIDAD FÍSICA Y DEL DEPORTE </t>
  </si>
  <si>
    <t xml:space="preserve"> U02500026</t>
  </si>
  <si>
    <t xml:space="preserve">ETS DE INGENIEROS EN TOPOGRAFÍA, GEODESIA Y CARTOGRAFÍA </t>
  </si>
  <si>
    <t xml:space="preserve"> U02500027</t>
  </si>
  <si>
    <t xml:space="preserve">ETS DE INGENIERIA AERONÁUTICA Y DEL ESPACIO </t>
  </si>
  <si>
    <t xml:space="preserve"> U02500029</t>
  </si>
  <si>
    <t xml:space="preserve">ETS DE EDIFICACIÓN </t>
  </si>
  <si>
    <t xml:space="preserve"> U02500032</t>
  </si>
  <si>
    <t xml:space="preserve">EU DE INGENIERIA TÉCNICA FORESTAL </t>
  </si>
  <si>
    <t xml:space="preserve"> U02500033</t>
  </si>
  <si>
    <t xml:space="preserve">ETS DE INGENIERÍA Y DISEÑO INDUSTRIAL </t>
  </si>
  <si>
    <t xml:space="preserve"> U02500034</t>
  </si>
  <si>
    <t xml:space="preserve">ETS DE INGENIERÍA CIVIL </t>
  </si>
  <si>
    <t xml:space="preserve"> U02500035</t>
  </si>
  <si>
    <t xml:space="preserve">ETS DE INGENIERÍA Y SISTEMAS DE TELECOMUNICACIÓN </t>
  </si>
  <si>
    <t xml:space="preserve"> U02500036</t>
  </si>
  <si>
    <t xml:space="preserve">ETS DE INGENIERÍA DE SISTEMAS INFORMÁTICOS </t>
  </si>
  <si>
    <t xml:space="preserve"> U02500037</t>
  </si>
  <si>
    <t xml:space="preserve">INSTITUTO DE CIENCIAS DE LA EDUCACIÓN (ICE) </t>
  </si>
  <si>
    <t xml:space="preserve"> U02500040</t>
  </si>
  <si>
    <t xml:space="preserve">COMPOSICIÓN ARQUITECTÓNICA </t>
  </si>
  <si>
    <t xml:space="preserve"> GE0002594</t>
  </si>
  <si>
    <t xml:space="preserve">CONSTRUCCIÓN Y TECNOLOGÍA ARQUITECTÓNICAS </t>
  </si>
  <si>
    <t xml:space="preserve"> GE0002595</t>
  </si>
  <si>
    <t xml:space="preserve">ESTRUCTURAS Y FÍSICA DE EDIFICACIÓN </t>
  </si>
  <si>
    <t xml:space="preserve"> GE0002596</t>
  </si>
  <si>
    <t xml:space="preserve">IDEACIÓN GRÁFICA ARQUITECTÓNICA </t>
  </si>
  <si>
    <t xml:space="preserve"> GE0002597</t>
  </si>
  <si>
    <t xml:space="preserve">LINGÜÍSTICA APLICADA A LA CIENCIA Y A LA TECNOLOGÍA </t>
  </si>
  <si>
    <t xml:space="preserve"> GE0002654</t>
  </si>
  <si>
    <t xml:space="preserve">MATEMÁTICA APLICADA </t>
  </si>
  <si>
    <t xml:space="preserve"> GE0002598</t>
  </si>
  <si>
    <t xml:space="preserve">PROYECTOS ARQUITECTÓNICOS </t>
  </si>
  <si>
    <t xml:space="preserve"> GE0002599</t>
  </si>
  <si>
    <t xml:space="preserve">URBANÍSTICA Y ORDENACIÓN DEL TERRITORIO </t>
  </si>
  <si>
    <t xml:space="preserve"> GE0002600</t>
  </si>
  <si>
    <t xml:space="preserve">CIENCIA DE LOS MATERIALES </t>
  </si>
  <si>
    <t xml:space="preserve"> GE0002602</t>
  </si>
  <si>
    <t xml:space="preserve">ING. CIVIL: HIDRÁULICA, ENERGÍA Y MEDIO AMBIENTE </t>
  </si>
  <si>
    <t xml:space="preserve"> GE0002604</t>
  </si>
  <si>
    <t xml:space="preserve">ING. CIVIL: TRANSPORTE Y TERRITORIO </t>
  </si>
  <si>
    <t xml:space="preserve"> GE0002605</t>
  </si>
  <si>
    <t xml:space="preserve">INGENIERÍA CIVIL: CONSTRUCCIÓN </t>
  </si>
  <si>
    <t xml:space="preserve"> GE0002603</t>
  </si>
  <si>
    <t xml:space="preserve">INGENIERÍA Y MORFOLOGÍA DEL TERRENO </t>
  </si>
  <si>
    <t xml:space="preserve"> GE0002606</t>
  </si>
  <si>
    <t xml:space="preserve"> GE0002609</t>
  </si>
  <si>
    <t xml:space="preserve">MATEMÁTICA E INFORMÁTICA APLICADA A LAS INGENIERÍAS CIVIL Y NAVAL </t>
  </si>
  <si>
    <t xml:space="preserve"> GE0002607</t>
  </si>
  <si>
    <t xml:space="preserve">MECÁNICA DE MEDIOS CONTINUOS Y TEORÍA DE ESTRUCTURAS </t>
  </si>
  <si>
    <t xml:space="preserve"> GE0002608</t>
  </si>
  <si>
    <t xml:space="preserve">AUTOMÁTICA, ING. ELÉCTRICA Y ELECTRÓNICA E INFORMÁTICA INDUSTRIAL </t>
  </si>
  <si>
    <t xml:space="preserve"> GE0002610</t>
  </si>
  <si>
    <t xml:space="preserve">FÍSICA APLICADA E INGENIERÍA DE MATERIALES </t>
  </si>
  <si>
    <t xml:space="preserve"> GE0002611</t>
  </si>
  <si>
    <t xml:space="preserve">ING. DE ORGANIZACIÓN, ADMINISTRACIÓN DE EMPRESAS Y ESTADÍSTICA </t>
  </si>
  <si>
    <t xml:space="preserve"> GE0002612</t>
  </si>
  <si>
    <t xml:space="preserve">INGENIERÍA ENERGÉTICA </t>
  </si>
  <si>
    <t xml:space="preserve"> GE0002613</t>
  </si>
  <si>
    <t xml:space="preserve">INGENIERÍA QUÍMICA INDUSTRIAL Y DEL MEDIO AMBIENTE </t>
  </si>
  <si>
    <t xml:space="preserve"> GE0002615</t>
  </si>
  <si>
    <t xml:space="preserve">INGENIERÍA. MECÁNICA </t>
  </si>
  <si>
    <t xml:space="preserve"> GE0002614</t>
  </si>
  <si>
    <t xml:space="preserve"> GE0002617</t>
  </si>
  <si>
    <t xml:space="preserve">MATEMÁTICAS DEL ÁREA INDUSTRIAL </t>
  </si>
  <si>
    <t xml:space="preserve"> GE0002616</t>
  </si>
  <si>
    <t xml:space="preserve">ENERGÍA Y COMBUSTIBLES </t>
  </si>
  <si>
    <t xml:space="preserve"> GE0002618</t>
  </si>
  <si>
    <t xml:space="preserve">INGENIERÍA GEOLÓGICA Y MINERA </t>
  </si>
  <si>
    <t xml:space="preserve"> GE0002619</t>
  </si>
  <si>
    <t xml:space="preserve"> GE0002620</t>
  </si>
  <si>
    <t xml:space="preserve">ARQUITECTURA, CONSTRUCCIÓN Y SISTEMAS OCEÁNICOS Y NAVALES </t>
  </si>
  <si>
    <t xml:space="preserve"> GE0002622</t>
  </si>
  <si>
    <t xml:space="preserve"> GE0002623</t>
  </si>
  <si>
    <t xml:space="preserve">ELECTRÓNICA FÍSICA </t>
  </si>
  <si>
    <t xml:space="preserve"> GE0002624</t>
  </si>
  <si>
    <t xml:space="preserve">INGENIERÍA DE SISTEMAS TELEMÁTICOS </t>
  </si>
  <si>
    <t xml:space="preserve"> GE0002625</t>
  </si>
  <si>
    <t xml:space="preserve">INGENIERÍA ELECTRÓNICA </t>
  </si>
  <si>
    <t xml:space="preserve"> GE0002626</t>
  </si>
  <si>
    <t xml:space="preserve"> GE0002632</t>
  </si>
  <si>
    <t xml:space="preserve">MATEMÁTICA APLIC. A TEC. DE LA INFORMACIÓN Y LAS COMUNICACIONES </t>
  </si>
  <si>
    <t xml:space="preserve"> GE0002627</t>
  </si>
  <si>
    <t xml:space="preserve">SEÑALES, SISTEMAS Y RADIOCOMUNICACIONES </t>
  </si>
  <si>
    <t xml:space="preserve"> GE0002628</t>
  </si>
  <si>
    <t xml:space="preserve">TECNOLOGÍA FOTÓNICA Y BIOINGENIERÍA </t>
  </si>
  <si>
    <t xml:space="preserve"> GE0002629</t>
  </si>
  <si>
    <t xml:space="preserve">ARQUITECTURA Y TECNOLOGÍA DE SISTEMAS INFORMÁTICOS </t>
  </si>
  <si>
    <t xml:space="preserve"> GE0002638</t>
  </si>
  <si>
    <t xml:space="preserve">INTELIGENCIA ARTIFICIAL </t>
  </si>
  <si>
    <t xml:space="preserve"> GE0002639</t>
  </si>
  <si>
    <t xml:space="preserve">LENGUAJES Y SISTEMAS INFORMÁTICOS E INGENIERÍA DE SOFTWARE </t>
  </si>
  <si>
    <t xml:space="preserve"> GE0002640</t>
  </si>
  <si>
    <t xml:space="preserve"> GE0002641</t>
  </si>
  <si>
    <t xml:space="preserve">CIENCIAS SOCIALES DE LA ACTIVIDAD FÍSICA, DEL DEPORTE Y DEL OCIO </t>
  </si>
  <si>
    <t xml:space="preserve"> GE0002634</t>
  </si>
  <si>
    <t xml:space="preserve">DEPORTES </t>
  </si>
  <si>
    <t xml:space="preserve"> GE0002635</t>
  </si>
  <si>
    <t xml:space="preserve"> GE0002630</t>
  </si>
  <si>
    <t xml:space="preserve">SALUD Y RENDIMIENTO HUMANO </t>
  </si>
  <si>
    <t xml:space="preserve"> GE0002636</t>
  </si>
  <si>
    <t xml:space="preserve">INGENIERÍA TOPOGRÁFICA Y CARTOGRAFÍA </t>
  </si>
  <si>
    <t xml:space="preserve"> GE0002631</t>
  </si>
  <si>
    <t xml:space="preserve"> GE0002601</t>
  </si>
  <si>
    <t xml:space="preserve">INGENIERÍA Y GESTIÓN FORESTAL Y AMBIENTAL </t>
  </si>
  <si>
    <t xml:space="preserve"> GE0002642</t>
  </si>
  <si>
    <t xml:space="preserve">SISTEMAS Y RECURSOS NATURALES </t>
  </si>
  <si>
    <t xml:space="preserve"> GE0002643</t>
  </si>
  <si>
    <t xml:space="preserve"> GE0002644</t>
  </si>
  <si>
    <t xml:space="preserve">AERONAVES Y VEHÍCULOS ESPACIALES </t>
  </si>
  <si>
    <t xml:space="preserve"> GE0002645</t>
  </si>
  <si>
    <t xml:space="preserve">CITA </t>
  </si>
  <si>
    <t xml:space="preserve"> GE0002587</t>
  </si>
  <si>
    <t xml:space="preserve">FÍSICA APLICADA A LAS INGENIERÍAS AERONÁUTICA Y NAVAL </t>
  </si>
  <si>
    <t xml:space="preserve"> GE0002646</t>
  </si>
  <si>
    <t xml:space="preserve"> GE0002651</t>
  </si>
  <si>
    <t xml:space="preserve">MATEMÁTICA APLICADA A LA INGENIERÍA AEROESPACIAL </t>
  </si>
  <si>
    <t xml:space="preserve"> GE0002647</t>
  </si>
  <si>
    <t xml:space="preserve">MATERIALES Y PRODUCCIÓN AEROESPACIAL </t>
  </si>
  <si>
    <t xml:space="preserve"> GE0002648</t>
  </si>
  <si>
    <t xml:space="preserve">MECÁNICA DE FLUIDOS Y PROPULSIÓN AEROESPACIAL </t>
  </si>
  <si>
    <t xml:space="preserve"> GE0002649</t>
  </si>
  <si>
    <t xml:space="preserve">SISTEMAS AEROESPACIALES,TRANSPORTE AÉREO Y AEROPUERTOS </t>
  </si>
  <si>
    <t xml:space="preserve"> GE0002650</t>
  </si>
  <si>
    <t xml:space="preserve">CONSTRUCCIONES ARQUITECTÓNICAS Y SU CONTROL </t>
  </si>
  <si>
    <t xml:space="preserve"> GE0002652</t>
  </si>
  <si>
    <t xml:space="preserve"> GE0002637</t>
  </si>
  <si>
    <t xml:space="preserve">TECNOLOGÍA DE LA EDIFICACIÓN </t>
  </si>
  <si>
    <t xml:space="preserve"> GE0002653</t>
  </si>
  <si>
    <t xml:space="preserve">ING. ELÉCTRICA, ELECTRÓNICA AUTOMÁTICA Y FÍSICA APLICADA </t>
  </si>
  <si>
    <t xml:space="preserve"> GE0002657</t>
  </si>
  <si>
    <t xml:space="preserve">ING. MECÁNICA, QUÍMICA Y DISEÑO INDUSTRIAL </t>
  </si>
  <si>
    <t xml:space="preserve"> GE0002658</t>
  </si>
  <si>
    <t xml:space="preserve"> GE0002659</t>
  </si>
  <si>
    <t xml:space="preserve">ING. CIV.: CONSTRUCCIÓN, INFRAESTRUCTURA Y TRANSPORTE </t>
  </si>
  <si>
    <t xml:space="preserve"> GE0002660</t>
  </si>
  <si>
    <t xml:space="preserve">ING. CIV.: HIDRAÚLICA Y ORDENACIÓN DEL TERRITORIO </t>
  </si>
  <si>
    <t xml:space="preserve"> GE0002661</t>
  </si>
  <si>
    <t xml:space="preserve"> GE0002662</t>
  </si>
  <si>
    <t xml:space="preserve">INGENIERÍA TELEMÁTICA Y ELECTRÓNICA </t>
  </si>
  <si>
    <t xml:space="preserve"> GE0002663</t>
  </si>
  <si>
    <t xml:space="preserve"> GE0002665</t>
  </si>
  <si>
    <t xml:space="preserve">TEORÍA DE LA SEÑAL Y COMUNICACIONES </t>
  </si>
  <si>
    <t xml:space="preserve"> GE0002664</t>
  </si>
  <si>
    <t xml:space="preserve"> GE0002656</t>
  </si>
  <si>
    <t xml:space="preserve">SISTEMAS INFORMÁTICOS </t>
  </si>
  <si>
    <t xml:space="preserve"> GE0002655</t>
  </si>
  <si>
    <t xml:space="preserve">RECTOR </t>
  </si>
  <si>
    <t xml:space="preserve"> U02500052</t>
  </si>
  <si>
    <t xml:space="preserve">CESVIMA </t>
  </si>
  <si>
    <t xml:space="preserve"> GE0002672</t>
  </si>
  <si>
    <t xml:space="preserve">GASTOS COMUNES EU.INFORMÁTICA Y EUIT.TELECOMUNICACIÓN </t>
  </si>
  <si>
    <t xml:space="preserve"> GE0002666</t>
  </si>
  <si>
    <t xml:space="preserve">VICERRECTORADO DE COMUNICACIÓN INSTITUCIONAL Y PROMOCIÓN EXTERIOR </t>
  </si>
  <si>
    <t xml:space="preserve"> U02500096</t>
  </si>
  <si>
    <t xml:space="preserve">VICERRECTORADO DE ESTRATEGIA ACADÉMICA E INTERNACIONALIZACIÓN </t>
  </si>
  <si>
    <t xml:space="preserve"> U02500097</t>
  </si>
  <si>
    <t xml:space="preserve">VICERRECTORADO DE INVESTIGACIÓN, INNOVACIÓN Y DOCTORADO </t>
  </si>
  <si>
    <t xml:space="preserve"> U02500098</t>
  </si>
  <si>
    <t xml:space="preserve">VICERRECTORADO DE SERVICIOS TECNOLÓGICOS </t>
  </si>
  <si>
    <t xml:space="preserve"> U02500103</t>
  </si>
  <si>
    <t xml:space="preserve">SERVICIOS DE INFORMÁTICA </t>
  </si>
  <si>
    <t xml:space="preserve"> U02500075</t>
  </si>
  <si>
    <t xml:space="preserve">PRODUCCIÓN AGRARÍA </t>
  </si>
  <si>
    <t xml:space="preserve"> GE0002591</t>
  </si>
  <si>
    <t xml:space="preserve">Ets de Ingeniería Agronómica, Alimentaria y de Biosistemas </t>
  </si>
  <si>
    <t xml:space="preserve"> U02500105</t>
  </si>
  <si>
    <t xml:space="preserve">VICERRECTORADO DE ALUMNOS Y EXTENSIÓN UNIVERSITARIA </t>
  </si>
  <si>
    <t xml:space="preserve"> U02500095</t>
  </si>
  <si>
    <t xml:space="preserve">SERVICIO DE RELACIONES INTERNACIONALES </t>
  </si>
  <si>
    <t xml:space="preserve"> U02500079</t>
  </si>
  <si>
    <t>GABINETE DE TELEEDUCACIÓN(GATE)</t>
  </si>
  <si>
    <t>U02500077</t>
  </si>
  <si>
    <t xml:space="preserve">VICERRECTORADO DE CALIDAD Y EFICIENCIA </t>
  </si>
  <si>
    <t xml:space="preserve"> U02500104</t>
  </si>
  <si>
    <t xml:space="preserve">BIOTECNOLOGÍA - BIOLOGÍA VEGETAL </t>
  </si>
  <si>
    <t xml:space="preserve"> GE0002588</t>
  </si>
  <si>
    <t xml:space="preserve">SERVICIO DE ATENCIÓN AL ALUMNO Y EXTENSIÓN UNIVERSITARIA </t>
  </si>
  <si>
    <t xml:space="preserve"> U02500065</t>
  </si>
  <si>
    <t xml:space="preserve">SERVICIO DE INNOVACIÓN EDUCATIVA </t>
  </si>
  <si>
    <t xml:space="preserve"> U02500078</t>
  </si>
  <si>
    <t xml:space="preserve">INGENIERÍA AGROFORESTAL </t>
  </si>
  <si>
    <t xml:space="preserve"> GE0002590</t>
  </si>
  <si>
    <t xml:space="preserve">QUÍMICA Y TECNOLOGÍA DE ALIMENTOS </t>
  </si>
  <si>
    <t xml:space="preserve"> GE0002592</t>
  </si>
  <si>
    <t xml:space="preserve">BIBLIOTECA UNIVERSITARIA </t>
  </si>
  <si>
    <t xml:space="preserve"> U02500076</t>
  </si>
  <si>
    <t xml:space="preserve">ECONOMÍA AGRARÍA, ESTADÍSTICA Y GESTIÓN DE EMPRESAS </t>
  </si>
  <si>
    <t xml:space="preserve"> GE0002589</t>
  </si>
  <si>
    <t xml:space="preserve"> GE0002593</t>
  </si>
  <si>
    <t xml:space="preserve">SERVICIO DE FORMACIÓN CONTINUA </t>
  </si>
  <si>
    <t xml:space="preserve"> U02500069</t>
  </si>
  <si>
    <t>Órgano Gestor/Código</t>
  </si>
  <si>
    <t>UnidadTramitadora/Código</t>
  </si>
  <si>
    <t>Rectorado</t>
  </si>
  <si>
    <t>IdCentro</t>
  </si>
  <si>
    <t>Orgánica</t>
  </si>
  <si>
    <t>NombreCentro</t>
  </si>
  <si>
    <t>Administrador</t>
  </si>
  <si>
    <t>Jefe de Sección Económica</t>
  </si>
  <si>
    <t>DIR-OC</t>
  </si>
  <si>
    <t>DIR-OG</t>
  </si>
  <si>
    <t>DIR-UT</t>
  </si>
  <si>
    <t>Servicio de Asuntos Generales</t>
  </si>
  <si>
    <t>Dirección Centro</t>
  </si>
  <si>
    <t>18.03Z</t>
  </si>
  <si>
    <t>Escuela Técnica Superior de Arquitectura</t>
  </si>
  <si>
    <t>Administrador Arquitectura &lt;administrador.arquitectura@upm.es&gt;</t>
  </si>
  <si>
    <t/>
  </si>
  <si>
    <t>  U02500067 - SERVICIO DE GESTION ECONÓMICA</t>
  </si>
  <si>
    <t>  U02500018 - ETS DE ARQUITECTURA</t>
  </si>
  <si>
    <t>CIUDAD UNIVERSITARIA Avda. JUAN DE HERRERA, 4 (28040) MADRID</t>
  </si>
  <si>
    <t>18.04Z</t>
  </si>
  <si>
    <t>Escuela Técnica Superior de Ingenieros de Caminos, Canales y Puertos</t>
  </si>
  <si>
    <t>joseluis.barrios@upm.es</t>
  </si>
  <si>
    <t>Juan Sanz    (geconomica.caminos@upm.es)</t>
  </si>
  <si>
    <t>  U02500019 - ETS DE INGENIEROS DE CAMINOS, CANALES Y PUERTOS</t>
  </si>
  <si>
    <t>18.05Z</t>
  </si>
  <si>
    <t>Escuela Técnica Superior de Ingenieros Industriales</t>
  </si>
  <si>
    <t>jorge.pallas@etsii.upm.es / administrador.industriales@upm.es</t>
  </si>
  <si>
    <t>charo.batanero@upm.es     seccion.economica@etsii.upm.es</t>
  </si>
  <si>
    <t>  U02500020 - ETS DE INGENIEROS INDUSTRIALES</t>
  </si>
  <si>
    <t>C JOSE GUTIERREZ ABASCAL 2 (28006) MADRID</t>
  </si>
  <si>
    <t>18.06Z</t>
  </si>
  <si>
    <t>Escuela Técnica Superior de Ingenieros de Minas y Energía</t>
  </si>
  <si>
    <t>mariaeugenia.calvo@upm.es</t>
  </si>
  <si>
    <t>almudena.guijarro@upm.es</t>
  </si>
  <si>
    <t>  U02500021 - ETS DE INGENIEROS DE MINAS Y ENERGIA</t>
  </si>
  <si>
    <t>C RIOS ROSAS 21 (28003) MADRID</t>
  </si>
  <si>
    <t>18.08Z</t>
  </si>
  <si>
    <t>Escuela Técnica Superior de Ingenieros Navales</t>
  </si>
  <si>
    <t>ciprianomanuel.valderrey@upm.es</t>
  </si>
  <si>
    <t>marianieves.valverde@upm.es</t>
  </si>
  <si>
    <t>  U02500023 - ETS DE INGENIEROS NAVALES</t>
  </si>
  <si>
    <t> U02500023 - ETS DE INGENIEROS NAVALES</t>
  </si>
  <si>
    <t>AVDA. DEL ARCO DE LA VICTORIA, 4</t>
  </si>
  <si>
    <t>18.09Z</t>
  </si>
  <si>
    <t>Escuela Técnica Superior de Ingenieros de Telecomunicación</t>
  </si>
  <si>
    <t>luis.matos@upm.es</t>
  </si>
  <si>
    <t>consuelo@etsit.upm.es</t>
  </si>
  <si>
    <t>  U02500024 - ETS DE INGENIEROS DE TELECOMUNICACIÓN</t>
  </si>
  <si>
    <t>U02500024 - ETS DE INGENIEROS DE TELECOMUNICACIÓN</t>
  </si>
  <si>
    <t>AVDA. COMPLUTENSE, 30</t>
  </si>
  <si>
    <t>18.10Z</t>
  </si>
  <si>
    <t>Escuela Técnica Superior de Ingenieros Informáticos</t>
  </si>
  <si>
    <t>admin.centro@fi.upm.es / mariajesus.miranda@upm.es</t>
  </si>
  <si>
    <t>gestion.economica@fi.upm.es</t>
  </si>
  <si>
    <t>  U02500025 - ETS DE INGENIEROS INFORMÁTICOS</t>
  </si>
  <si>
    <t>U02500025 - ETS DE INGENIEROS INFORMÁTICOS</t>
  </si>
  <si>
    <t>C. LOS CIRUELOS, 1B - Campus de Montegancedo, 28660 Boadilla del Monte (Madrid) España.</t>
  </si>
  <si>
    <t>18.13z</t>
  </si>
  <si>
    <t>ETS Ingeniería de Montes, Forestal y del Medio Material</t>
  </si>
  <si>
    <t>carlos.deandres@upm.es</t>
  </si>
  <si>
    <t>seccioneconomica.montes@upm.es   (Mercedes del Amo)</t>
  </si>
  <si>
    <t>  U02500028 - ETS DE INGENIERIA DE MONTES, FORESTAL Y DEL MEDIO NATURAL</t>
  </si>
  <si>
    <t>U02500028 - ETS DE INGENIERIA DE MONTES, FORESTAL Y DEL MEDIO NATURAL</t>
  </si>
  <si>
    <t>AVDA. DE LAS MORERAS S/N (28040) MADRID</t>
  </si>
  <si>
    <t>18.14z</t>
  </si>
  <si>
    <t>ETS Ingeniería Aeronáutica y del Espacio</t>
  </si>
  <si>
    <t>administrador.aeroespacial@upm.es  (Luz Iniesta)</t>
  </si>
  <si>
    <t>s.economica.aeroespacial@upm.es (Antonio Moleon)</t>
  </si>
  <si>
    <t>  U02500029 - ETS DE INGENIERIA AERONÁUTICA Y DEL ESPACIO</t>
  </si>
  <si>
    <t>U02500029 - ETS DE INGENIERIA AERONÁUTICA Y DEL ESPACIO</t>
  </si>
  <si>
    <t>PZA CARDENAL CISNEROS 3 (28040) MADRID</t>
  </si>
  <si>
    <t>18.15z</t>
  </si>
  <si>
    <t>ETS Ingeniería Agronómica, Alimentaria y de Biosistemas</t>
  </si>
  <si>
    <t>josemaria.salvador@upm.es</t>
  </si>
  <si>
    <t>maribel.perez@upm.es</t>
  </si>
  <si>
    <t>U02500105 - ETS DE INGENIERÍA AGRONÓMICA, ALIMENTARIA Y DE BIOSISTEMAS</t>
  </si>
  <si>
    <t>Avda. Complutense 3.- Avda. Puerta Hierro</t>
  </si>
  <si>
    <t>18.23.05</t>
  </si>
  <si>
    <t>CESVIMA</t>
  </si>
  <si>
    <t>sí</t>
  </si>
  <si>
    <t>PARQUE CIENTIFICO TECNOLOGICO UPM - CAMPUS DE MONTEGANCEDO s/n (28223) POZUELO DE ALARCÓN</t>
  </si>
  <si>
    <t>18.30.01</t>
  </si>
  <si>
    <t>  U02500006 - GERENCIA</t>
  </si>
  <si>
    <t>  U02500056 - SEVICIO DE ASUNTOS GENERALES Y RÉGIMEN INTERIOR</t>
  </si>
  <si>
    <t>C. RAMIRO DE MAEZTU, 7 - 28040 MADRID</t>
  </si>
  <si>
    <t>18.34.00</t>
  </si>
  <si>
    <t>General Campus Sur</t>
  </si>
  <si>
    <t>CAMINO DE LA ARBOLEDA,  S/N - KM7 DE LA CARRETERA DE VALENCIA (28012) MADRID</t>
  </si>
  <si>
    <t>18.34.01</t>
  </si>
  <si>
    <t>Polideportivo Campus Sur</t>
  </si>
  <si>
    <t>Centro Láser</t>
  </si>
  <si>
    <t>18.34.03</t>
  </si>
  <si>
    <t>La Arboleda Servicios Generales</t>
  </si>
  <si>
    <t>18.34.04</t>
  </si>
  <si>
    <t>Biblioteca Campus Sur</t>
  </si>
  <si>
    <t>CITSEM</t>
  </si>
  <si>
    <t>18.34.06</t>
  </si>
  <si>
    <t>INSIA</t>
  </si>
  <si>
    <t>Javier Sastre &lt;javier.sastre@upm.es&gt;</t>
  </si>
  <si>
    <t>U02500056 - SEVICIO DE ASUNTOS GENERALES Y RÉGIMEN INTERIOR</t>
  </si>
  <si>
    <t>18.35.00</t>
  </si>
  <si>
    <t>General Campus de Montegancedo</t>
  </si>
  <si>
    <t>18.35.01</t>
  </si>
  <si>
    <t>Polideportivo Campus de Montegancedo</t>
  </si>
  <si>
    <t>Centro de Domótica Integral CEDINT</t>
  </si>
  <si>
    <t>CBGP-Centro de Investigación en Biotecnología y Genómica de Plantas</t>
  </si>
  <si>
    <t>CTB-Centro de Tecnología Biomédica</t>
  </si>
  <si>
    <t>PARQUE CIENTIFICO TECNOLOGICO UPM - CAMPUS DE MONTEGANCEDO s/n Carretera M40,Km 38 (28223) POZUELO DE ALARCÓN</t>
  </si>
  <si>
    <t>18.35.07</t>
  </si>
  <si>
    <t>CAIT- Centro de Apoyo a la Innovación Tecnológica</t>
  </si>
  <si>
    <t>18.36.00</t>
  </si>
  <si>
    <t>General Campus de Getafe</t>
  </si>
  <si>
    <t>Parque Tecnológico TecnoGetafe – C/Eric Kandel,1 - Getafe</t>
  </si>
  <si>
    <t>18.54Z</t>
  </si>
  <si>
    <t>Escuela Técnica Superior Edificación</t>
  </si>
  <si>
    <t>cristina.luengo@upm.es</t>
  </si>
  <si>
    <t>rita.covelo@upm.es / gestion.economica.edificacion@upm.es</t>
  </si>
  <si>
    <t>  U02500032 - ETS DE EDIFICACIÓN</t>
  </si>
  <si>
    <t>AVDA. JUAN DE HERRERA, 6</t>
  </si>
  <si>
    <t>18.56Z</t>
  </si>
  <si>
    <t>Escuela Técnico Superior de Ingeniería y Diseño Industrial</t>
  </si>
  <si>
    <t>jorge.carmona@upm.es / administrador.etsidi@upm.es</t>
  </si>
  <si>
    <t>alfredo.defrutos@upm.es</t>
  </si>
  <si>
    <t>  U02500034 - ETS DE INGENIERÍA Y DISEÑO INDUSTRIAL</t>
  </si>
  <si>
    <t>U02500034 - ETS DE INGENIERÍA Y DISEÑO INDUSTRIAL</t>
  </si>
  <si>
    <t>RDA DE VALENCIA, 3 - (28012) MADRID</t>
  </si>
  <si>
    <t>18.58Z</t>
  </si>
  <si>
    <t>Escuela Técnico Superior de Ingeniería Civil</t>
  </si>
  <si>
    <t>juanramon.balboa@upm.es</t>
  </si>
  <si>
    <t>consuelo.gomez@upm.es</t>
  </si>
  <si>
    <t>  U02500035 - ETS DE INGENIERÍA CIVIL</t>
  </si>
  <si>
    <t> U02500035 - ETS DE INGENIERÍA CIVIL</t>
  </si>
  <si>
    <t>C. ALFONSO XII, 3 y 5 (28014) MADRID</t>
  </si>
  <si>
    <t>18.59Z</t>
  </si>
  <si>
    <t>Escuela Técnico Superior de Ingeniería y Sistemas de Telecomunicación</t>
  </si>
  <si>
    <t>josemaria.palomo@upm.es / administrador@etsit.upm.es</t>
  </si>
  <si>
    <t>gecon.etsist@upm.es</t>
  </si>
  <si>
    <t>  U02500036 - ETS DE INGENIERÍA Y SISTEMAS DE TELECOMUNICACIÓN</t>
  </si>
  <si>
    <t>U02500036 - ETS DE INGENIERÍA Y SISTEMAS DE TELECOMUNICACIÓN</t>
  </si>
  <si>
    <t>18.60Z</t>
  </si>
  <si>
    <t>Escuela Técnica Superior de Ingenieros de Topografía, Geodesia, Cartografía</t>
  </si>
  <si>
    <t>begona.gonzalez@upm.es</t>
  </si>
  <si>
    <t>sec.economica.topografia@upm.es (Angeles Lamas Moreta)</t>
  </si>
  <si>
    <t>  U02500027 - ETS DE INGENIEROS EN TOPOGRAFÍA, GEODESIA Y CARTOGRAFÍA</t>
  </si>
  <si>
    <t>U02500027 - ETS DE INGENIEROS EN TOPOGRAFÍA, GEODESIA Y CARTOGRAFÍA</t>
  </si>
  <si>
    <t>18.61Z</t>
  </si>
  <si>
    <t>Escuela Técnico Superior de Ingeniería de Sistemas Informáticos</t>
  </si>
  <si>
    <t>mariapurificacion.lobo@upm.es / aaee@atsisi.upm.es</t>
  </si>
  <si>
    <t>  U02500037 - ETS DE INGENIERÍA Y SISTEMAS INFORMÁTICOS</t>
  </si>
  <si>
    <t>U02500037 - ETS DE INGENIERÍA Y SISTEMAS INFORMÁTICOS</t>
  </si>
  <si>
    <t>18.62</t>
  </si>
  <si>
    <t>Centro de Diseño de Moda</t>
  </si>
  <si>
    <t>18.93Z</t>
  </si>
  <si>
    <t>Facultad de Ciencias de la Actividad Física y Deporte</t>
  </si>
  <si>
    <t>lorenzo.jimenez@upm.es</t>
  </si>
  <si>
    <t>anaisabel.ruiperez@upm.es</t>
  </si>
  <si>
    <t>  U02500026 - FACULTAD DE CIENCIAS DE LA EDUCACIÓN FÍSICA Y DEL DEPORTE</t>
  </si>
  <si>
    <t>U02500026 - FACULTAD DE CIENCIAS DE LA EDUCACIÓN FÍSICA Y DEL DEPORTE</t>
  </si>
  <si>
    <t>C. MARTIN FIERRO 7 (28040) MADRID</t>
  </si>
  <si>
    <t>18.36.00 18.36.01 18.36.02 18.36.03 18.36.04 18.36.05 18.36.06</t>
  </si>
  <si>
    <t>OTT</t>
  </si>
  <si>
    <t>Centro</t>
  </si>
  <si>
    <t>correo electrónico administrador</t>
  </si>
  <si>
    <t>correo electrónico Jefe Sección Económica</t>
  </si>
  <si>
    <t>Quirúrgicas</t>
  </si>
  <si>
    <t>FPP2</t>
  </si>
  <si>
    <t>coste unitario</t>
  </si>
  <si>
    <t>mascarillas quirúrgicas</t>
  </si>
  <si>
    <t>unidades mínimas pedido</t>
  </si>
  <si>
    <t>precio unitario</t>
  </si>
  <si>
    <t>Total € pedido (mínimo)</t>
  </si>
  <si>
    <t>Plazo de entrega</t>
  </si>
  <si>
    <t>mascarillas FFP2</t>
  </si>
  <si>
    <t>ideal</t>
  </si>
  <si>
    <t>mínimo</t>
  </si>
  <si>
    <t>unidades  pedido</t>
  </si>
  <si>
    <t>Total € por pedido</t>
  </si>
  <si>
    <t>5 días</t>
  </si>
  <si>
    <t>tipo</t>
  </si>
  <si>
    <t>coste unitario mascarillas</t>
  </si>
  <si>
    <t>cantidad</t>
  </si>
  <si>
    <t>coste total pedido (IVA EXENTO)</t>
  </si>
  <si>
    <t>asuntosgenerales.rectorado@upm.es</t>
  </si>
  <si>
    <t>C PROFESOR ARANGUREN,3  (28040) MADRID</t>
  </si>
  <si>
    <t>E.T.S. de Arquitectura</t>
  </si>
  <si>
    <t>E.T.S. de Ingenieros de Caminos, Canales y Puertos</t>
  </si>
  <si>
    <t>E.T.S. de Ingenieros Industriales</t>
  </si>
  <si>
    <t>E.T.S. de Ingenieros de Minas y Energía</t>
  </si>
  <si>
    <t>E.T.S. de Ingeniería y Diseño Industrial</t>
  </si>
  <si>
    <t>E.T.S. de Ingeniería Civil</t>
  </si>
  <si>
    <t>E.T.S.I. Navales</t>
  </si>
  <si>
    <t>Avda.  del Arco de la Victoria 4</t>
  </si>
  <si>
    <t>E.T.S.I. de Telecomunicación</t>
  </si>
  <si>
    <t>E.T.S.I. Informáticos</t>
  </si>
  <si>
    <t>E.T.S.  de  Ingeniería  de  Montes,  Forestal  y  del  Medio Natural</t>
  </si>
  <si>
    <t>E.T.S. de Ingeniería Aeronáutica y del Espacio</t>
  </si>
  <si>
    <t>E.T.S.   de  Ingeniería  Agronómica,   Alimentaria   y  de Biosistemas</t>
  </si>
  <si>
    <t>E.T.S. de Edificación</t>
  </si>
  <si>
    <r>
      <rPr>
        <b/>
        <sz val="10"/>
        <color rgb="FFFF0000"/>
        <rFont val="Arial"/>
        <family val="2"/>
      </rPr>
      <t>Facultad  de  Ciencias  de  la  Actividad  Física  y  del
Deporte (INEF)</t>
    </r>
  </si>
  <si>
    <t>Otros (Centro de Investigación)</t>
  </si>
  <si>
    <t>Parque   Científico   Tecnológico   UPM   -
Campus de Montegancedo - Pozuelo de Alarcón</t>
  </si>
  <si>
    <t>Centro   de   Biotecnología   y   Genómica   de   Plantas (CBGP)</t>
  </si>
  <si>
    <t>Centro de Domótica Integral (CeDiNT)</t>
  </si>
  <si>
    <t>Centro   de   Supercomputación   y   Visualización   de Madrid (CeSViMa)</t>
  </si>
  <si>
    <t>Centro de Tecnología Biomédica (CTB)</t>
  </si>
  <si>
    <t>Centro de Apoyo a la Innovación Tecnológica (CAIT)</t>
  </si>
  <si>
    <t>E.T.S.I. en Topografía, Geodesia y Cartografía</t>
  </si>
  <si>
    <t>E.T.S. de Ingeniería de Sistemas Informáticos</t>
  </si>
  <si>
    <t>E.T.S. de Ingeniería y Sistemas de Telecomunicación</t>
  </si>
  <si>
    <r>
      <rPr>
        <b/>
        <sz val="10"/>
        <color rgb="FFFF0000"/>
        <rFont val="Arial"/>
        <family val="2"/>
      </rPr>
      <t>Instituto  Universitario  de  Investigación  del Automóvil
(INSIA)</t>
    </r>
  </si>
  <si>
    <t>Edificio La Arboleda</t>
  </si>
  <si>
    <r>
      <rPr>
        <b/>
        <sz val="10"/>
        <color rgb="FFFF0000"/>
        <rFont val="Arial"/>
        <family val="2"/>
      </rPr>
      <t>Centro   Superior   de   Diseño   y   Moda   de   Madrid
(CSDMM)</t>
    </r>
  </si>
  <si>
    <t>USOC/CIDA</t>
  </si>
  <si>
    <t>Spanish   User   Support   and   Operations   Centre   (E- USOC)</t>
  </si>
  <si>
    <t xml:space="preserve"> U02500066 ÁREA DE PROYECTOS DE INVESTIGACIÓN DE LA OTT </t>
  </si>
  <si>
    <t xml:space="preserve"> U02500009-VICERRECTORADO DE ASUNTOS ECONÓMICOS </t>
  </si>
  <si>
    <t>Código ÓrganoProponente</t>
  </si>
  <si>
    <t>Si OTT Completar Obligatoriamente</t>
  </si>
  <si>
    <t>No incluido</t>
  </si>
  <si>
    <t>Completar</t>
  </si>
  <si>
    <t>completar a la derecha</t>
  </si>
  <si>
    <t>Completar a la derecha</t>
  </si>
  <si>
    <t>Datos si no icluido en el código orgánica, o datos no coinciden con los de por defecto</t>
  </si>
  <si>
    <t>Datos por Defecto.</t>
  </si>
  <si>
    <t>Dirección del centro.</t>
  </si>
  <si>
    <t>Contacto Pedidos Nombre</t>
  </si>
  <si>
    <t>Teléfono móvil/fijo Contacto pedidos</t>
  </si>
  <si>
    <t>email</t>
  </si>
  <si>
    <t>Contacto Pedidos (Nombre, teléfono móvil, dirección de email)</t>
  </si>
  <si>
    <t>Códigos DIR:</t>
  </si>
  <si>
    <t>Código Oficina Contable</t>
  </si>
  <si>
    <t>Código Órgano Gestior</t>
  </si>
  <si>
    <t>Órgano proponente (Cuando la Unidad Tramitadora es OTT)</t>
  </si>
  <si>
    <t>Lote 1. Mascarillas quirúrgicas.</t>
  </si>
  <si>
    <t>Gregorio Martín de Ochoa</t>
  </si>
  <si>
    <t>Teléfono: 611 142 392</t>
  </si>
  <si>
    <t>Correo electrónico aa.pp@kaelisgroup.com</t>
  </si>
  <si>
    <t>Lote 1. Mascarilla Quirúrgica Cantidad, pedido mínimo 2500 
(suministrador KAELIS WORLD S.L.,)</t>
  </si>
  <si>
    <t>Lote 2. Mascarilla FPP2 Cantidad, pedido mínimo 200 
(suministrador FORMATO DIGITAL ACTIVIDADES PUBLICITARIAS, S.L.,)</t>
  </si>
  <si>
    <t xml:space="preserve">Hacer pedidos a </t>
  </si>
  <si>
    <t xml:space="preserve">Lote 2. </t>
  </si>
  <si>
    <t>Miguel Ángel Carrión Ruiz –</t>
  </si>
  <si>
    <t xml:space="preserve">Teléfono  618 807 157 </t>
  </si>
  <si>
    <t>Correo electrónico ma.carrion@prolaboral.es</t>
  </si>
  <si>
    <t>KAELIS WORLD S.L</t>
  </si>
  <si>
    <t>FORMATO DIGITAL ACTIVIDADES PUBLICITARIAS, S.L.,</t>
  </si>
  <si>
    <t>quirúrgicas por debajo del mínimo</t>
  </si>
  <si>
    <t>Lote 1. Mascarilla Quirúrgica Cantidad, pedido por debajo de 2500  unidades,. La empresa acumulará pedidos hasta completar el mínimo de 2500 unidades. Habrá un único albarán y punto de entrega, tantas facturas como petición por órgano proponente
(suministrador KAELIS WORLD S.L.,)</t>
  </si>
  <si>
    <t>Código Centro de Gasto. Orgánica (copiar  pegar columna B pestaña Orgánica-Centro)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</si>
</sst>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00\ &quot;€&quot;;[Red]\-#,##0.0000\ &quot;€&quot;"/>
    <numFmt numFmtId="165" formatCode="#,##0.0000\ &quot;€&quot;"/>
  </numFmts>
  <fonts count="26" x14ac:knownFonts="1">
    <font>
      <sz val="11"/>
      <color theme="1"/>
      <name val="Calibri"/>
      <family val="2"/>
      <scheme val="minor"/>
    </font>
    <font>
      <sz val="11"/>
      <color rgb="FF1F4E79"/>
      <name val="Calibri"/>
      <family val="2"/>
      <scheme val="minor"/>
    </font>
    <font>
      <sz val="7"/>
      <color rgb="FF1F4E79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</font>
    <font>
      <sz val="8"/>
      <color rgb="FF000000"/>
      <name val="Calibri"/>
    </font>
    <font>
      <sz val="10"/>
      <color theme="1"/>
      <name val="Times New Roman"/>
      <family val="1"/>
    </font>
    <font>
      <sz val="11"/>
      <color rgb="FF1F4E79"/>
      <name val="Calibri"/>
      <family val="2"/>
    </font>
    <font>
      <sz val="8"/>
      <color rgb="FF1F4E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99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4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1" applyFill="1" applyBorder="1" applyAlignment="1">
      <alignment horizontal="left" vertical="top"/>
    </xf>
    <xf numFmtId="0" fontId="4" fillId="3" borderId="1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vertical="center" wrapText="1"/>
    </xf>
    <xf numFmtId="0" fontId="7" fillId="3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3" fillId="0" borderId="4" xfId="1" applyFill="1" applyBorder="1" applyAlignment="1">
      <alignment horizontal="left" vertical="top"/>
    </xf>
    <xf numFmtId="0" fontId="3" fillId="0" borderId="4" xfId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8" fillId="5" borderId="0" xfId="0" applyFont="1" applyFill="1"/>
    <xf numFmtId="0" fontId="0" fillId="6" borderId="0" xfId="0" applyFill="1"/>
    <xf numFmtId="0" fontId="0" fillId="2" borderId="4" xfId="0" applyFill="1" applyBorder="1"/>
    <xf numFmtId="0" fontId="0" fillId="0" borderId="4" xfId="0" applyBorder="1"/>
    <xf numFmtId="0" fontId="0" fillId="6" borderId="4" xfId="0" applyFill="1" applyBorder="1"/>
    <xf numFmtId="0" fontId="10" fillId="7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right" vertical="center" wrapText="1"/>
    </xf>
    <xf numFmtId="0" fontId="11" fillId="0" borderId="5" xfId="0" applyFont="1" applyFill="1" applyBorder="1" applyAlignment="1" applyProtection="1">
      <alignment vertical="center" wrapText="1"/>
    </xf>
    <xf numFmtId="4" fontId="0" fillId="0" borderId="0" xfId="0" applyNumberFormat="1"/>
    <xf numFmtId="0" fontId="12" fillId="0" borderId="0" xfId="0" applyFont="1"/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horizontal="right" vertical="center"/>
    </xf>
    <xf numFmtId="8" fontId="13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164" fontId="0" fillId="0" borderId="0" xfId="0" applyNumberFormat="1"/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165" fontId="9" fillId="0" borderId="0" xfId="0" applyNumberFormat="1" applyFont="1"/>
    <xf numFmtId="0" fontId="16" fillId="0" borderId="5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18" fillId="0" borderId="4" xfId="1" applyFont="1" applyFill="1" applyBorder="1" applyAlignment="1">
      <alignment horizontal="left" vertical="top" wrapText="1"/>
    </xf>
    <xf numFmtId="0" fontId="18" fillId="0" borderId="4" xfId="1" applyFont="1" applyFill="1" applyBorder="1" applyAlignment="1">
      <alignment horizontal="left" vertical="center" wrapText="1"/>
    </xf>
    <xf numFmtId="0" fontId="19" fillId="0" borderId="4" xfId="1" applyFont="1" applyFill="1" applyBorder="1" applyAlignment="1">
      <alignment horizontal="left" vertical="top" wrapText="1"/>
    </xf>
    <xf numFmtId="0" fontId="20" fillId="0" borderId="4" xfId="1" applyFont="1" applyFill="1" applyBorder="1" applyAlignment="1">
      <alignment horizontal="left" vertical="top" wrapText="1"/>
    </xf>
    <xf numFmtId="0" fontId="16" fillId="0" borderId="5" xfId="0" applyFont="1" applyFill="1" applyBorder="1" applyAlignment="1" applyProtection="1">
      <alignment horizontal="right" vertical="center" wrapText="1"/>
    </xf>
    <xf numFmtId="0" fontId="17" fillId="0" borderId="6" xfId="0" applyFont="1" applyFill="1" applyBorder="1" applyAlignment="1" applyProtection="1">
      <alignment vertical="center" wrapText="1"/>
    </xf>
    <xf numFmtId="0" fontId="16" fillId="0" borderId="6" xfId="0" applyFont="1" applyFill="1" applyBorder="1" applyAlignment="1" applyProtection="1">
      <alignment vertical="center" wrapText="1"/>
    </xf>
    <xf numFmtId="0" fontId="16" fillId="0" borderId="6" xfId="0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left"/>
    </xf>
    <xf numFmtId="0" fontId="15" fillId="0" borderId="0" xfId="0" applyFont="1" applyProtection="1">
      <protection locked="0"/>
    </xf>
    <xf numFmtId="4" fontId="15" fillId="0" borderId="0" xfId="0" applyNumberFormat="1" applyFont="1" applyAlignment="1" applyProtection="1">
      <alignment horizontal="left"/>
      <protection locked="0"/>
    </xf>
    <xf numFmtId="0" fontId="23" fillId="7" borderId="4" xfId="0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indent="5"/>
    </xf>
    <xf numFmtId="0" fontId="24" fillId="0" borderId="0" xfId="2" applyAlignment="1">
      <alignment horizontal="left" vertical="center" indent="5"/>
    </xf>
    <xf numFmtId="0" fontId="21" fillId="8" borderId="0" xfId="0" applyFont="1" applyFill="1" applyProtection="1">
      <protection locked="0"/>
    </xf>
    <xf numFmtId="4" fontId="15" fillId="8" borderId="0" xfId="0" applyNumberFormat="1" applyFont="1" applyFill="1" applyAlignment="1" applyProtection="1">
      <alignment horizontal="left"/>
      <protection locked="0"/>
    </xf>
    <xf numFmtId="0" fontId="14" fillId="9" borderId="0" xfId="0" applyFont="1" applyFill="1" applyAlignment="1" applyProtection="1">
      <alignment vertical="center"/>
      <protection locked="0"/>
    </xf>
    <xf numFmtId="0" fontId="15" fillId="9" borderId="0" xfId="0" applyFont="1" applyFill="1" applyProtection="1">
      <protection locked="0"/>
    </xf>
    <xf numFmtId="0" fontId="22" fillId="10" borderId="0" xfId="0" applyFont="1" applyFill="1" applyAlignment="1" applyProtection="1">
      <alignment horizontal="left"/>
      <protection locked="0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.carrion@prolaboral.es" TargetMode="External"/><Relationship Id="rId1" Type="http://schemas.openxmlformats.org/officeDocument/2006/relationships/hyperlink" Target="mailto:aa.pp@kaelisgroup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untosgenerales.rectorado@upm.es" TargetMode="External"/><Relationship Id="rId2" Type="http://schemas.openxmlformats.org/officeDocument/2006/relationships/hyperlink" Target="mailto:asuntosgenerales.rectorado@upm.es" TargetMode="External"/><Relationship Id="rId1" Type="http://schemas.openxmlformats.org/officeDocument/2006/relationships/hyperlink" Target="mailto:asuntosgenerales.rectorado@upm.es" TargetMode="External"/><Relationship Id="rId5" Type="http://schemas.openxmlformats.org/officeDocument/2006/relationships/hyperlink" Target="mailto:asuntosgenerales.rectorado@upm.es" TargetMode="External"/><Relationship Id="rId4" Type="http://schemas.openxmlformats.org/officeDocument/2006/relationships/hyperlink" Target="mailto:asuntosgenerales.rectorado@upm.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2" workbookViewId="0">
      <selection activeCell="B10" sqref="B10"/>
    </sheetView>
  </sheetViews>
  <sheetFormatPr baseColWidth="10" defaultRowHeight="15" x14ac:dyDescent="0.25"/>
  <cols>
    <col min="1" max="1" width="56.85546875" customWidth="1"/>
    <col min="2" max="2" width="40.140625" customWidth="1"/>
    <col min="3" max="3" width="27.7109375" customWidth="1"/>
    <col min="4" max="5" width="28.5703125" customWidth="1"/>
  </cols>
  <sheetData>
    <row r="1" spans="1:6" ht="33.75" x14ac:dyDescent="0.25">
      <c r="A1" s="2" t="s">
        <v>0</v>
      </c>
      <c r="B1" s="37" t="s">
        <v>494</v>
      </c>
      <c r="C1" s="57" t="s">
        <v>493</v>
      </c>
      <c r="F1" s="38"/>
    </row>
    <row r="2" spans="1:6" x14ac:dyDescent="0.25">
      <c r="A2" s="36" t="s">
        <v>519</v>
      </c>
      <c r="B2" s="61"/>
      <c r="C2" s="63"/>
    </row>
    <row r="3" spans="1:6" x14ac:dyDescent="0.25">
      <c r="A3" s="36" t="s">
        <v>432</v>
      </c>
      <c r="B3" s="53" t="e">
        <f>VLOOKUP($B$2,'Orgánica-Centro'!$C$3:$L$39,2,FALSE)</f>
        <v>#N/A</v>
      </c>
      <c r="C3" s="64"/>
      <c r="D3" s="38"/>
    </row>
    <row r="4" spans="1:6" x14ac:dyDescent="0.25">
      <c r="A4" s="36" t="s">
        <v>495</v>
      </c>
      <c r="B4" s="53" t="e">
        <f>VLOOKUP($B$2,'Orgánica-Centro'!$C$3:$L$39,10,FALSE)</f>
        <v>#N/A</v>
      </c>
      <c r="C4" s="64"/>
      <c r="D4" s="38"/>
    </row>
    <row r="5" spans="1:6" x14ac:dyDescent="0.25">
      <c r="A5" s="36" t="s">
        <v>433</v>
      </c>
      <c r="B5" s="53" t="e">
        <f>VLOOKUP($B$2,'Orgánica-Centro'!$C$3:$L$39,3,FALSE)</f>
        <v>#N/A</v>
      </c>
      <c r="C5" s="64"/>
      <c r="D5" s="38"/>
    </row>
    <row r="6" spans="1:6" x14ac:dyDescent="0.25">
      <c r="A6" s="36" t="s">
        <v>434</v>
      </c>
      <c r="B6" s="53"/>
      <c r="C6" s="54"/>
      <c r="D6" s="38"/>
    </row>
    <row r="7" spans="1:6" x14ac:dyDescent="0.25">
      <c r="A7" s="14" t="s">
        <v>499</v>
      </c>
      <c r="B7" s="53"/>
      <c r="C7" s="38"/>
      <c r="D7" s="38"/>
    </row>
    <row r="8" spans="1:6" x14ac:dyDescent="0.25">
      <c r="A8" s="36" t="s">
        <v>496</v>
      </c>
      <c r="B8" s="65"/>
      <c r="C8" s="38"/>
      <c r="D8" s="38"/>
    </row>
    <row r="9" spans="1:6" x14ac:dyDescent="0.25">
      <c r="A9" s="36" t="s">
        <v>497</v>
      </c>
      <c r="B9" s="65"/>
      <c r="C9" s="38"/>
      <c r="D9" s="38"/>
    </row>
    <row r="10" spans="1:6" x14ac:dyDescent="0.25">
      <c r="A10" s="36" t="s">
        <v>498</v>
      </c>
      <c r="B10" s="65"/>
      <c r="C10" s="38"/>
      <c r="D10" s="38"/>
    </row>
    <row r="11" spans="1:6" x14ac:dyDescent="0.25">
      <c r="A11" s="2" t="s">
        <v>500</v>
      </c>
      <c r="B11" s="53"/>
      <c r="C11" s="38"/>
      <c r="D11" s="38"/>
    </row>
    <row r="12" spans="1:6" x14ac:dyDescent="0.25">
      <c r="A12" s="36" t="s">
        <v>501</v>
      </c>
      <c r="B12" s="53" t="e">
        <f>VLOOKUP($B$2,'Orgánica-Centro'!$C$3:$L$39,5,FALSE)</f>
        <v>#N/A</v>
      </c>
      <c r="C12" s="64"/>
      <c r="D12" s="38"/>
    </row>
    <row r="13" spans="1:6" x14ac:dyDescent="0.25">
      <c r="A13" s="36" t="s">
        <v>502</v>
      </c>
      <c r="B13" s="53" t="e">
        <f>VLOOKUP($B$2,'Orgánica-Centro'!$C$3:$L$39,6,FALSE)</f>
        <v>#N/A</v>
      </c>
      <c r="C13" s="64"/>
      <c r="D13" s="38"/>
    </row>
    <row r="14" spans="1:6" x14ac:dyDescent="0.25">
      <c r="A14" s="36" t="s">
        <v>36</v>
      </c>
      <c r="B14" s="53" t="e">
        <f>VLOOKUP($B$2,'Orgánica-Centro'!$C$3:$L$39,7,FALSE)</f>
        <v>#N/A</v>
      </c>
      <c r="C14" s="64"/>
      <c r="D14" s="38"/>
    </row>
    <row r="15" spans="1:6" x14ac:dyDescent="0.25">
      <c r="A15" s="36" t="s">
        <v>503</v>
      </c>
      <c r="B15" s="53" t="e">
        <f>VLOOKUP($B$2,'Orgánica-Centro'!$C$3:$L$39,8,FALSE)</f>
        <v>#N/A</v>
      </c>
      <c r="C15" s="64"/>
      <c r="D15" s="38"/>
    </row>
    <row r="16" spans="1:6" x14ac:dyDescent="0.25">
      <c r="A16" s="1"/>
      <c r="B16" s="38"/>
      <c r="C16" s="38"/>
      <c r="D16" s="38"/>
    </row>
    <row r="17" spans="1:4" x14ac:dyDescent="0.25">
      <c r="A17" s="2" t="s">
        <v>1</v>
      </c>
      <c r="B17" s="38"/>
      <c r="C17" s="38"/>
      <c r="D17" s="38"/>
    </row>
    <row r="18" spans="1:4" x14ac:dyDescent="0.25">
      <c r="A18" s="2"/>
      <c r="B18" s="37" t="s">
        <v>451</v>
      </c>
      <c r="C18" s="37" t="s">
        <v>450</v>
      </c>
      <c r="D18" s="37" t="s">
        <v>452</v>
      </c>
    </row>
    <row r="19" spans="1:4" ht="45" customHeight="1" x14ac:dyDescent="0.25">
      <c r="A19" s="58" t="s">
        <v>508</v>
      </c>
      <c r="B19" s="62">
        <v>5000</v>
      </c>
      <c r="C19" s="39">
        <f>Hoja3!B2</f>
        <v>4.9799999999999997E-2</v>
      </c>
      <c r="D19" s="38">
        <f>C19*B19</f>
        <v>248.99999999999997</v>
      </c>
    </row>
    <row r="20" spans="1:4" ht="56.25" x14ac:dyDescent="0.25">
      <c r="A20" s="58" t="s">
        <v>518</v>
      </c>
      <c r="B20" s="55"/>
      <c r="C20" s="39">
        <f>Hoja3!B2</f>
        <v>4.9799999999999997E-2</v>
      </c>
      <c r="D20" s="38">
        <f>C20*B20</f>
        <v>0</v>
      </c>
    </row>
    <row r="21" spans="1:4" ht="22.5" x14ac:dyDescent="0.25">
      <c r="A21" s="58" t="s">
        <v>509</v>
      </c>
      <c r="B21" s="62">
        <v>3000</v>
      </c>
      <c r="C21" s="39">
        <f>Hoja3!B3</f>
        <v>0.28899999999999998</v>
      </c>
      <c r="D21" s="38">
        <f>C21*B21</f>
        <v>866.99999999999989</v>
      </c>
    </row>
    <row r="22" spans="1:4" x14ac:dyDescent="0.25">
      <c r="D22" s="40">
        <f>SUM(D19:D21)</f>
        <v>1115.9999999999998</v>
      </c>
    </row>
    <row r="24" spans="1:4" x14ac:dyDescent="0.25">
      <c r="A24" t="s">
        <v>510</v>
      </c>
    </row>
    <row r="25" spans="1:4" x14ac:dyDescent="0.25">
      <c r="A25" s="59" t="s">
        <v>504</v>
      </c>
    </row>
    <row r="26" spans="1:4" x14ac:dyDescent="0.25">
      <c r="A26" s="59" t="s">
        <v>515</v>
      </c>
    </row>
    <row r="27" spans="1:4" x14ac:dyDescent="0.25">
      <c r="A27" s="59" t="s">
        <v>505</v>
      </c>
    </row>
    <row r="28" spans="1:4" x14ac:dyDescent="0.25">
      <c r="A28" s="59" t="s">
        <v>506</v>
      </c>
    </row>
    <row r="29" spans="1:4" x14ac:dyDescent="0.25">
      <c r="A29" s="60" t="s">
        <v>507</v>
      </c>
    </row>
    <row r="31" spans="1:4" x14ac:dyDescent="0.25">
      <c r="A31" s="59" t="s">
        <v>511</v>
      </c>
    </row>
    <row r="32" spans="1:4" x14ac:dyDescent="0.25">
      <c r="A32" s="59" t="s">
        <v>516</v>
      </c>
    </row>
    <row r="33" spans="1:1" x14ac:dyDescent="0.25">
      <c r="A33" s="59" t="s">
        <v>512</v>
      </c>
    </row>
    <row r="34" spans="1:1" x14ac:dyDescent="0.25">
      <c r="A34" s="59" t="s">
        <v>513</v>
      </c>
    </row>
    <row r="35" spans="1:1" x14ac:dyDescent="0.25">
      <c r="A35" s="60" t="s">
        <v>514</v>
      </c>
    </row>
  </sheetData>
  <sheetProtection algorithmName="SHA-512" hashValue="ZNgAE9ok22AlJOr6kGnU3SoTrzCD1UA8LvR/AOUrT4HzpYGflJa8jWHkZP/6TeUU8pc/9PymEVzIpw+JMTc3qw==" saltValue="+oYCcCFpQJmb/p/Ro3LdvQ==" spinCount="100000" sheet="1" objects="1" scenarios="1"/>
  <dataValidations xWindow="907" yWindow="319" count="2">
    <dataValidation allowBlank="1" showInputMessage="1" showErrorMessage="1" prompt="para OTT, completar órgano proponente" sqref="B16"/>
    <dataValidation errorStyle="information" allowBlank="1" showInputMessage="1" showErrorMessage="1" error="Debes introducir códigos DIR correctos_x000a_CONSULTA PESTAÑA CÓDIGOS DIR O ELIGE DEL DESPLEGABLE" promptTitle="OFICINA CONTABLE" sqref="B3:B15"/>
  </dataValidations>
  <hyperlinks>
    <hyperlink ref="A29" r:id="rId1" display="mailto:aa.pp@kaelisgroup.com"/>
    <hyperlink ref="A35" r:id="rId2" display="mailto:ma.carrion@prolaboral.es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xWindow="907" yWindow="319" count="4">
        <x14:dataValidation type="list" allowBlank="1" showInputMessage="1" showErrorMessage="1" error="Ha de ser múltiplo de 200, elige del desplegable" promptTitle="Ha de ser múltiplo de 200 uds" prompt="Elige del desplegable">
          <x14:formula1>
            <xm:f>Hoja3!$C$3:$BN$3</xm:f>
          </x14:formula1>
          <xm:sqref>B21</xm:sqref>
        </x14:dataValidation>
        <x14:dataValidation type="list" allowBlank="1" showInputMessage="1" showErrorMessage="1" error="Ha de ser múltiplo de 2500, elige del desplegable, por debajo de 2500 unds. la empresa acumulará pedidos hasta completar mínimo por pedido. Mismo albarán/distintas facturas" promptTitle="Ha de ser múltiplo de 2500 uds" prompt="Elige del desplegable">
          <x14:formula1>
            <xm:f>Hoja3!$C$2:$BN$2</xm:f>
          </x14:formula1>
          <xm:sqref>B19</xm:sqref>
        </x14:dataValidation>
        <x14:dataValidation type="list" errorStyle="warning" allowBlank="1" showInputMessage="1" showErrorMessage="1" promptTitle="Dato Requerido" prompt="Código Orgánica. Elegir del desplegable o consultar la pestaña orgánica">
          <x14:formula1>
            <xm:f>'Orgánica-Centro'!$C$3:$C$40</xm:f>
          </x14:formula1>
          <xm:sqref>B2</xm:sqref>
        </x14:dataValidation>
        <x14:dataValidation type="list" allowBlank="1" showInputMessage="1" showErrorMessage="1" error="HA DE SER MÚLTIPLO DE 50 ELIGE DEL DESPLEGABLE" promptTitle="Ha de ser múltiplo de 50" prompt="Elige del desplegable. El pedido se acumulará a otros hasta completar el mínimo de 2500 unidades para poderse servir en la misma dirección de entrega.">
          <x14:formula1>
            <xm:f>Hoja3!$C$5:$AY$5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E1" workbookViewId="0">
      <selection activeCell="J3" sqref="J3"/>
    </sheetView>
  </sheetViews>
  <sheetFormatPr baseColWidth="10" defaultColWidth="9.140625" defaultRowHeight="22.5" customHeight="1" x14ac:dyDescent="0.25"/>
  <cols>
    <col min="1" max="1" width="2.85546875" customWidth="1"/>
    <col min="2" max="3" width="15.5703125" customWidth="1"/>
    <col min="4" max="4" width="61" customWidth="1"/>
    <col min="5" max="5" width="21.7109375" customWidth="1"/>
    <col min="6" max="6" width="19.28515625" customWidth="1"/>
    <col min="7" max="7" width="34" customWidth="1"/>
    <col min="8" max="8" width="53.7109375" customWidth="1"/>
    <col min="9" max="10" width="26.140625" customWidth="1"/>
    <col min="11" max="11" width="13.85546875" customWidth="1"/>
    <col min="12" max="12" width="86.85546875" customWidth="1"/>
  </cols>
  <sheetData>
    <row r="1" spans="1:12" ht="22.5" customHeight="1" x14ac:dyDescent="0.2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</row>
    <row r="2" spans="1:12" ht="22.5" customHeight="1" x14ac:dyDescent="0.25">
      <c r="A2" s="20" t="s">
        <v>273</v>
      </c>
      <c r="B2" s="20" t="s">
        <v>274</v>
      </c>
      <c r="C2" s="20"/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0" t="s">
        <v>280</v>
      </c>
      <c r="J2" s="56" t="s">
        <v>487</v>
      </c>
      <c r="K2" s="20" t="s">
        <v>281</v>
      </c>
      <c r="L2" s="20" t="s">
        <v>282</v>
      </c>
    </row>
    <row r="3" spans="1:12" ht="22.5" customHeight="1" x14ac:dyDescent="0.25">
      <c r="A3" s="50">
        <v>52</v>
      </c>
      <c r="B3" s="49" t="s">
        <v>431</v>
      </c>
      <c r="C3" s="49" t="str">
        <f>CONCATENATE(B3,"/",D3)</f>
        <v>OTT/Completar a la derecha</v>
      </c>
      <c r="D3" s="48" t="s">
        <v>492</v>
      </c>
      <c r="E3" s="48" t="s">
        <v>491</v>
      </c>
      <c r="F3" s="48" t="s">
        <v>491</v>
      </c>
      <c r="G3" s="22" t="s">
        <v>287</v>
      </c>
      <c r="H3" s="22" t="s">
        <v>486</v>
      </c>
      <c r="I3" s="22" t="s">
        <v>485</v>
      </c>
      <c r="J3" s="51" t="s">
        <v>488</v>
      </c>
      <c r="L3" s="51" t="s">
        <v>491</v>
      </c>
    </row>
    <row r="4" spans="1:12" ht="22.5" customHeight="1" x14ac:dyDescent="0.25">
      <c r="A4" s="21">
        <v>1</v>
      </c>
      <c r="B4" s="22" t="s">
        <v>283</v>
      </c>
      <c r="C4" s="49" t="str">
        <f t="shared" ref="C4:C40" si="0">CONCATENATE(B4,"/",D4)</f>
        <v>18.03Z/Escuela Técnica Superior de Arquitectura</v>
      </c>
      <c r="D4" s="42" t="s">
        <v>284</v>
      </c>
      <c r="E4" s="22" t="s">
        <v>285</v>
      </c>
      <c r="F4" s="22" t="s">
        <v>286</v>
      </c>
      <c r="G4" s="22" t="s">
        <v>287</v>
      </c>
      <c r="H4" s="22" t="s">
        <v>288</v>
      </c>
      <c r="I4" s="22" t="s">
        <v>288</v>
      </c>
      <c r="J4" s="51" t="s">
        <v>488</v>
      </c>
      <c r="K4" s="22" t="s">
        <v>286</v>
      </c>
      <c r="L4" s="22" t="s">
        <v>289</v>
      </c>
    </row>
    <row r="5" spans="1:12" ht="22.5" customHeight="1" x14ac:dyDescent="0.25">
      <c r="A5" s="21">
        <v>2</v>
      </c>
      <c r="B5" s="22" t="s">
        <v>290</v>
      </c>
      <c r="C5" s="49" t="str">
        <f t="shared" si="0"/>
        <v>18.04Z/Escuela Técnica Superior de Ingenieros de Caminos, Canales y Puertos</v>
      </c>
      <c r="D5" s="42" t="s">
        <v>291</v>
      </c>
      <c r="E5" s="22" t="s">
        <v>292</v>
      </c>
      <c r="F5" s="22" t="s">
        <v>293</v>
      </c>
      <c r="G5" s="22" t="s">
        <v>287</v>
      </c>
      <c r="H5" s="22" t="s">
        <v>294</v>
      </c>
      <c r="I5" s="22" t="s">
        <v>294</v>
      </c>
      <c r="J5" s="51" t="s">
        <v>488</v>
      </c>
      <c r="K5" s="22" t="s">
        <v>286</v>
      </c>
      <c r="L5" s="41" t="s">
        <v>454</v>
      </c>
    </row>
    <row r="6" spans="1:12" ht="22.5" customHeight="1" x14ac:dyDescent="0.25">
      <c r="A6" s="21">
        <v>3</v>
      </c>
      <c r="B6" s="22" t="s">
        <v>295</v>
      </c>
      <c r="C6" s="49" t="str">
        <f t="shared" si="0"/>
        <v>18.05Z/Escuela Técnica Superior de Ingenieros Industriales</v>
      </c>
      <c r="D6" s="42" t="s">
        <v>296</v>
      </c>
      <c r="E6" s="22" t="s">
        <v>297</v>
      </c>
      <c r="F6" s="22" t="s">
        <v>298</v>
      </c>
      <c r="G6" s="22" t="s">
        <v>287</v>
      </c>
      <c r="H6" s="22" t="s">
        <v>299</v>
      </c>
      <c r="I6" s="22" t="s">
        <v>299</v>
      </c>
      <c r="J6" s="51" t="s">
        <v>488</v>
      </c>
      <c r="K6" s="22" t="s">
        <v>286</v>
      </c>
      <c r="L6" s="22" t="s">
        <v>300</v>
      </c>
    </row>
    <row r="7" spans="1:12" ht="22.5" customHeight="1" x14ac:dyDescent="0.25">
      <c r="A7" s="21">
        <v>4</v>
      </c>
      <c r="B7" s="22" t="s">
        <v>301</v>
      </c>
      <c r="C7" s="49" t="str">
        <f t="shared" si="0"/>
        <v>18.06Z/Escuela Técnica Superior de Ingenieros de Minas y Energía</v>
      </c>
      <c r="D7" s="42" t="s">
        <v>302</v>
      </c>
      <c r="E7" s="22" t="s">
        <v>303</v>
      </c>
      <c r="F7" s="22" t="s">
        <v>304</v>
      </c>
      <c r="G7" s="22" t="s">
        <v>287</v>
      </c>
      <c r="H7" s="22" t="s">
        <v>305</v>
      </c>
      <c r="I7" s="22" t="s">
        <v>305</v>
      </c>
      <c r="J7" s="51" t="s">
        <v>488</v>
      </c>
      <c r="K7" s="22" t="s">
        <v>286</v>
      </c>
      <c r="L7" s="22" t="s">
        <v>306</v>
      </c>
    </row>
    <row r="8" spans="1:12" ht="22.5" customHeight="1" x14ac:dyDescent="0.25">
      <c r="A8" s="21">
        <v>6</v>
      </c>
      <c r="B8" s="22" t="s">
        <v>307</v>
      </c>
      <c r="C8" s="49" t="str">
        <f t="shared" si="0"/>
        <v>18.08Z/Escuela Técnica Superior de Ingenieros Navales</v>
      </c>
      <c r="D8" s="42" t="s">
        <v>308</v>
      </c>
      <c r="E8" s="22" t="s">
        <v>309</v>
      </c>
      <c r="F8" s="22" t="s">
        <v>310</v>
      </c>
      <c r="G8" s="22" t="s">
        <v>287</v>
      </c>
      <c r="H8" s="22" t="s">
        <v>311</v>
      </c>
      <c r="I8" s="22" t="s">
        <v>312</v>
      </c>
      <c r="J8" s="51" t="s">
        <v>488</v>
      </c>
      <c r="K8" s="22" t="s">
        <v>286</v>
      </c>
      <c r="L8" s="22" t="s">
        <v>313</v>
      </c>
    </row>
    <row r="9" spans="1:12" ht="22.5" customHeight="1" x14ac:dyDescent="0.25">
      <c r="A9" s="21">
        <v>7</v>
      </c>
      <c r="B9" s="22" t="s">
        <v>314</v>
      </c>
      <c r="C9" s="49" t="str">
        <f t="shared" si="0"/>
        <v>18.09Z/Escuela Técnica Superior de Ingenieros de Telecomunicación</v>
      </c>
      <c r="D9" s="42" t="s">
        <v>315</v>
      </c>
      <c r="E9" s="22" t="s">
        <v>316</v>
      </c>
      <c r="F9" s="22" t="s">
        <v>317</v>
      </c>
      <c r="G9" s="22" t="s">
        <v>287</v>
      </c>
      <c r="H9" s="22" t="s">
        <v>318</v>
      </c>
      <c r="I9" s="22" t="s">
        <v>319</v>
      </c>
      <c r="J9" s="51" t="s">
        <v>488</v>
      </c>
      <c r="K9" s="22" t="s">
        <v>286</v>
      </c>
      <c r="L9" s="22" t="s">
        <v>320</v>
      </c>
    </row>
    <row r="10" spans="1:12" ht="22.5" customHeight="1" x14ac:dyDescent="0.25">
      <c r="A10" s="21">
        <v>8</v>
      </c>
      <c r="B10" s="22" t="s">
        <v>321</v>
      </c>
      <c r="C10" s="49" t="str">
        <f t="shared" si="0"/>
        <v>18.10Z/Escuela Técnica Superior de Ingenieros Informáticos</v>
      </c>
      <c r="D10" s="42" t="s">
        <v>322</v>
      </c>
      <c r="E10" s="22" t="s">
        <v>323</v>
      </c>
      <c r="F10" s="22" t="s">
        <v>324</v>
      </c>
      <c r="G10" s="22" t="s">
        <v>287</v>
      </c>
      <c r="H10" s="22" t="s">
        <v>325</v>
      </c>
      <c r="I10" s="22" t="s">
        <v>326</v>
      </c>
      <c r="J10" s="51" t="s">
        <v>488</v>
      </c>
      <c r="K10" s="22" t="s">
        <v>286</v>
      </c>
      <c r="L10" s="22" t="s">
        <v>327</v>
      </c>
    </row>
    <row r="11" spans="1:12" ht="22.5" customHeight="1" x14ac:dyDescent="0.25">
      <c r="A11" s="21">
        <v>9</v>
      </c>
      <c r="B11" s="22" t="s">
        <v>328</v>
      </c>
      <c r="C11" s="49" t="str">
        <f t="shared" si="0"/>
        <v>18.13z/ETS Ingeniería de Montes, Forestal y del Medio Material</v>
      </c>
      <c r="D11" s="42" t="s">
        <v>329</v>
      </c>
      <c r="E11" s="22" t="s">
        <v>330</v>
      </c>
      <c r="F11" s="22" t="s">
        <v>331</v>
      </c>
      <c r="G11" s="22" t="s">
        <v>287</v>
      </c>
      <c r="H11" s="22" t="s">
        <v>332</v>
      </c>
      <c r="I11" s="22" t="s">
        <v>333</v>
      </c>
      <c r="J11" s="51" t="s">
        <v>488</v>
      </c>
      <c r="K11" s="22" t="s">
        <v>286</v>
      </c>
      <c r="L11" s="22" t="s">
        <v>334</v>
      </c>
    </row>
    <row r="12" spans="1:12" ht="22.5" customHeight="1" x14ac:dyDescent="0.25">
      <c r="A12" s="21">
        <v>10</v>
      </c>
      <c r="B12" s="22" t="s">
        <v>335</v>
      </c>
      <c r="C12" s="49" t="str">
        <f t="shared" si="0"/>
        <v>18.14z/ETS Ingeniería Aeronáutica y del Espacio</v>
      </c>
      <c r="D12" s="42" t="s">
        <v>336</v>
      </c>
      <c r="E12" s="22" t="s">
        <v>337</v>
      </c>
      <c r="F12" s="22" t="s">
        <v>338</v>
      </c>
      <c r="G12" s="22" t="s">
        <v>287</v>
      </c>
      <c r="H12" s="22" t="s">
        <v>339</v>
      </c>
      <c r="I12" s="22" t="s">
        <v>340</v>
      </c>
      <c r="J12" s="51" t="s">
        <v>488</v>
      </c>
      <c r="K12" s="22" t="s">
        <v>286</v>
      </c>
      <c r="L12" s="22" t="s">
        <v>341</v>
      </c>
    </row>
    <row r="13" spans="1:12" ht="22.5" customHeight="1" x14ac:dyDescent="0.25">
      <c r="A13" s="21">
        <v>57</v>
      </c>
      <c r="B13" s="52">
        <v>180101</v>
      </c>
      <c r="C13" s="49" t="str">
        <f t="shared" si="0"/>
        <v>180101/USOC/CIDA</v>
      </c>
      <c r="D13" s="41" t="s">
        <v>483</v>
      </c>
      <c r="E13" s="22" t="s">
        <v>337</v>
      </c>
      <c r="F13" s="22" t="s">
        <v>338</v>
      </c>
      <c r="G13" s="22" t="s">
        <v>287</v>
      </c>
      <c r="H13" s="22" t="s">
        <v>339</v>
      </c>
      <c r="I13" s="22" t="s">
        <v>340</v>
      </c>
      <c r="J13" s="51" t="s">
        <v>488</v>
      </c>
      <c r="K13" s="22" t="s">
        <v>286</v>
      </c>
      <c r="L13" s="22" t="s">
        <v>351</v>
      </c>
    </row>
    <row r="14" spans="1:12" ht="22.5" customHeight="1" x14ac:dyDescent="0.25">
      <c r="A14" s="21">
        <v>11</v>
      </c>
      <c r="B14" s="22" t="s">
        <v>342</v>
      </c>
      <c r="C14" s="49" t="str">
        <f t="shared" si="0"/>
        <v>18.15z/ETS Ingeniería Agronómica, Alimentaria y de Biosistemas</v>
      </c>
      <c r="D14" s="42" t="s">
        <v>343</v>
      </c>
      <c r="E14" s="22" t="s">
        <v>344</v>
      </c>
      <c r="F14" s="22" t="s">
        <v>345</v>
      </c>
      <c r="G14" s="22" t="s">
        <v>287</v>
      </c>
      <c r="H14" s="22" t="s">
        <v>346</v>
      </c>
      <c r="I14" s="22" t="s">
        <v>346</v>
      </c>
      <c r="J14" s="51" t="s">
        <v>488</v>
      </c>
      <c r="K14" s="22" t="s">
        <v>286</v>
      </c>
      <c r="L14" s="22" t="s">
        <v>347</v>
      </c>
    </row>
    <row r="15" spans="1:12" ht="22.5" customHeight="1" x14ac:dyDescent="0.25">
      <c r="A15" s="21">
        <v>12</v>
      </c>
      <c r="B15" s="22" t="s">
        <v>348</v>
      </c>
      <c r="C15" s="49" t="str">
        <f t="shared" si="0"/>
        <v>18.23.05/CESVIMA</v>
      </c>
      <c r="D15" s="42" t="s">
        <v>349</v>
      </c>
      <c r="E15" s="22"/>
      <c r="F15" s="22" t="s">
        <v>286</v>
      </c>
      <c r="G15" s="22" t="s">
        <v>287</v>
      </c>
      <c r="H15" s="22"/>
      <c r="I15" s="22"/>
      <c r="J15" s="51" t="s">
        <v>488</v>
      </c>
      <c r="K15" s="22"/>
      <c r="L15" s="22" t="s">
        <v>351</v>
      </c>
    </row>
    <row r="16" spans="1:12" ht="22.5" customHeight="1" x14ac:dyDescent="0.25">
      <c r="A16" s="21">
        <v>13</v>
      </c>
      <c r="B16" s="22" t="s">
        <v>352</v>
      </c>
      <c r="C16" s="49" t="str">
        <f t="shared" si="0"/>
        <v>18.30.01/Rectorado</v>
      </c>
      <c r="D16" s="42" t="s">
        <v>272</v>
      </c>
      <c r="E16" s="22" t="s">
        <v>453</v>
      </c>
      <c r="F16" s="22"/>
      <c r="G16" s="22" t="s">
        <v>287</v>
      </c>
      <c r="H16" s="22" t="s">
        <v>353</v>
      </c>
      <c r="I16" s="22" t="s">
        <v>354</v>
      </c>
      <c r="J16" s="51" t="s">
        <v>488</v>
      </c>
      <c r="K16" s="22" t="s">
        <v>350</v>
      </c>
      <c r="L16" s="22" t="s">
        <v>355</v>
      </c>
    </row>
    <row r="17" spans="1:12" ht="22.5" customHeight="1" x14ac:dyDescent="0.25">
      <c r="A17" s="21">
        <v>14</v>
      </c>
      <c r="B17" s="22" t="s">
        <v>356</v>
      </c>
      <c r="C17" s="49" t="str">
        <f t="shared" si="0"/>
        <v>18.34.00/General Campus Sur</v>
      </c>
      <c r="D17" s="42" t="s">
        <v>357</v>
      </c>
      <c r="E17" s="22" t="s">
        <v>453</v>
      </c>
      <c r="F17" s="22"/>
      <c r="G17" s="22" t="s">
        <v>287</v>
      </c>
      <c r="H17" s="22" t="s">
        <v>353</v>
      </c>
      <c r="I17" s="22" t="s">
        <v>354</v>
      </c>
      <c r="J17" s="51" t="s">
        <v>488</v>
      </c>
      <c r="K17" s="22" t="s">
        <v>350</v>
      </c>
      <c r="L17" s="22" t="s">
        <v>358</v>
      </c>
    </row>
    <row r="18" spans="1:12" ht="22.5" customHeight="1" x14ac:dyDescent="0.25">
      <c r="A18" s="21">
        <v>15</v>
      </c>
      <c r="B18" s="22" t="s">
        <v>359</v>
      </c>
      <c r="C18" s="49" t="str">
        <f t="shared" si="0"/>
        <v>18.34.01/Polideportivo Campus Sur</v>
      </c>
      <c r="D18" s="42" t="s">
        <v>360</v>
      </c>
      <c r="E18" s="22" t="s">
        <v>453</v>
      </c>
      <c r="F18" s="22"/>
      <c r="G18" s="22" t="s">
        <v>287</v>
      </c>
      <c r="H18" s="22" t="s">
        <v>353</v>
      </c>
      <c r="I18" s="22" t="s">
        <v>354</v>
      </c>
      <c r="J18" s="51" t="s">
        <v>488</v>
      </c>
      <c r="K18" s="22" t="s">
        <v>350</v>
      </c>
      <c r="L18" s="22" t="s">
        <v>358</v>
      </c>
    </row>
    <row r="19" spans="1:12" ht="22.5" customHeight="1" x14ac:dyDescent="0.25">
      <c r="A19" s="21">
        <v>17</v>
      </c>
      <c r="B19" s="22" t="s">
        <v>362</v>
      </c>
      <c r="C19" s="49" t="str">
        <f t="shared" si="0"/>
        <v>18.34.03/La Arboleda Servicios Generales</v>
      </c>
      <c r="D19" s="42" t="s">
        <v>363</v>
      </c>
      <c r="E19" s="22" t="s">
        <v>453</v>
      </c>
      <c r="F19" s="22"/>
      <c r="G19" s="22" t="s">
        <v>287</v>
      </c>
      <c r="H19" s="22" t="s">
        <v>353</v>
      </c>
      <c r="I19" s="22" t="s">
        <v>354</v>
      </c>
      <c r="J19" s="51" t="s">
        <v>488</v>
      </c>
      <c r="K19" s="22" t="s">
        <v>350</v>
      </c>
      <c r="L19" s="22" t="s">
        <v>358</v>
      </c>
    </row>
    <row r="20" spans="1:12" ht="22.5" customHeight="1" x14ac:dyDescent="0.25">
      <c r="A20" s="21">
        <v>18</v>
      </c>
      <c r="B20" s="22" t="s">
        <v>364</v>
      </c>
      <c r="C20" s="49" t="str">
        <f t="shared" si="0"/>
        <v>18.34.04/Biblioteca Campus Sur</v>
      </c>
      <c r="D20" s="42" t="s">
        <v>365</v>
      </c>
      <c r="E20" s="22" t="s">
        <v>453</v>
      </c>
      <c r="F20" s="22"/>
      <c r="G20" s="22" t="s">
        <v>287</v>
      </c>
      <c r="H20" s="22" t="s">
        <v>353</v>
      </c>
      <c r="I20" s="22" t="s">
        <v>354</v>
      </c>
      <c r="J20" s="51" t="s">
        <v>488</v>
      </c>
      <c r="K20" s="22" t="s">
        <v>350</v>
      </c>
      <c r="L20" s="22" t="s">
        <v>358</v>
      </c>
    </row>
    <row r="21" spans="1:12" ht="22.5" customHeight="1" x14ac:dyDescent="0.25">
      <c r="A21" s="21">
        <v>20</v>
      </c>
      <c r="B21" s="22" t="s">
        <v>367</v>
      </c>
      <c r="C21" s="49" t="str">
        <f t="shared" si="0"/>
        <v>18.34.06/INSIA</v>
      </c>
      <c r="D21" s="42" t="s">
        <v>368</v>
      </c>
      <c r="E21" s="22" t="s">
        <v>369</v>
      </c>
      <c r="F21" s="22" t="s">
        <v>286</v>
      </c>
      <c r="G21" s="22" t="s">
        <v>287</v>
      </c>
      <c r="H21" s="22" t="s">
        <v>353</v>
      </c>
      <c r="I21" s="22" t="s">
        <v>370</v>
      </c>
      <c r="J21" s="51" t="s">
        <v>488</v>
      </c>
      <c r="K21" s="22" t="s">
        <v>286</v>
      </c>
      <c r="L21" s="22" t="s">
        <v>358</v>
      </c>
    </row>
    <row r="22" spans="1:12" ht="22.5" customHeight="1" x14ac:dyDescent="0.25">
      <c r="A22" s="21">
        <v>22</v>
      </c>
      <c r="B22" s="22" t="s">
        <v>371</v>
      </c>
      <c r="C22" s="49" t="str">
        <f t="shared" si="0"/>
        <v>18.35.00/General Campus de Montegancedo</v>
      </c>
      <c r="D22" s="42" t="s">
        <v>372</v>
      </c>
      <c r="E22" s="22" t="s">
        <v>453</v>
      </c>
      <c r="F22" s="22"/>
      <c r="G22" s="22" t="s">
        <v>287</v>
      </c>
      <c r="H22" s="22" t="s">
        <v>353</v>
      </c>
      <c r="I22" s="22" t="s">
        <v>354</v>
      </c>
      <c r="J22" s="51" t="s">
        <v>488</v>
      </c>
      <c r="K22" s="22" t="s">
        <v>350</v>
      </c>
      <c r="L22" s="22" t="s">
        <v>351</v>
      </c>
    </row>
    <row r="23" spans="1:12" ht="22.5" customHeight="1" x14ac:dyDescent="0.25">
      <c r="A23" s="21">
        <v>23</v>
      </c>
      <c r="B23" s="22" t="s">
        <v>373</v>
      </c>
      <c r="C23" s="49" t="str">
        <f t="shared" si="0"/>
        <v>18.35.01/Polideportivo Campus de Montegancedo</v>
      </c>
      <c r="D23" s="42" t="s">
        <v>374</v>
      </c>
      <c r="E23" s="22" t="s">
        <v>453</v>
      </c>
      <c r="F23" s="22"/>
      <c r="G23" s="22" t="s">
        <v>287</v>
      </c>
      <c r="H23" s="22" t="s">
        <v>353</v>
      </c>
      <c r="I23" s="22" t="s">
        <v>354</v>
      </c>
      <c r="J23" s="51" t="s">
        <v>488</v>
      </c>
      <c r="K23" s="22" t="s">
        <v>350</v>
      </c>
      <c r="L23" s="22" t="s">
        <v>351</v>
      </c>
    </row>
    <row r="24" spans="1:12" ht="22.5" customHeight="1" x14ac:dyDescent="0.25">
      <c r="A24" s="21">
        <v>28</v>
      </c>
      <c r="B24" s="22" t="s">
        <v>379</v>
      </c>
      <c r="C24" s="49" t="str">
        <f t="shared" si="0"/>
        <v>18.35.07/CAIT- Centro de Apoyo a la Innovación Tecnológica</v>
      </c>
      <c r="D24" s="42" t="s">
        <v>380</v>
      </c>
      <c r="E24" s="22" t="s">
        <v>453</v>
      </c>
      <c r="F24" s="22"/>
      <c r="G24" s="22" t="s">
        <v>287</v>
      </c>
      <c r="H24" s="22" t="s">
        <v>353</v>
      </c>
      <c r="I24" s="22" t="s">
        <v>354</v>
      </c>
      <c r="J24" s="51" t="s">
        <v>488</v>
      </c>
      <c r="K24" s="22" t="s">
        <v>350</v>
      </c>
      <c r="L24" s="22" t="s">
        <v>351</v>
      </c>
    </row>
    <row r="25" spans="1:12" ht="22.5" customHeight="1" x14ac:dyDescent="0.25">
      <c r="A25" s="21">
        <v>29</v>
      </c>
      <c r="B25" s="22" t="s">
        <v>381</v>
      </c>
      <c r="C25" s="49" t="str">
        <f t="shared" si="0"/>
        <v>18.36.00/General Campus de Getafe</v>
      </c>
      <c r="D25" s="42" t="s">
        <v>382</v>
      </c>
      <c r="E25" s="22" t="s">
        <v>453</v>
      </c>
      <c r="F25" s="22"/>
      <c r="G25" s="22" t="s">
        <v>287</v>
      </c>
      <c r="H25" s="22" t="s">
        <v>353</v>
      </c>
      <c r="I25" s="22" t="s">
        <v>354</v>
      </c>
      <c r="J25" s="51" t="s">
        <v>488</v>
      </c>
      <c r="K25" s="22" t="s">
        <v>350</v>
      </c>
      <c r="L25" s="22" t="s">
        <v>383</v>
      </c>
    </row>
    <row r="26" spans="1:12" ht="22.5" customHeight="1" x14ac:dyDescent="0.25">
      <c r="A26" s="21">
        <v>36</v>
      </c>
      <c r="B26" s="22" t="s">
        <v>384</v>
      </c>
      <c r="C26" s="49" t="str">
        <f t="shared" si="0"/>
        <v>18.54Z/Escuela Técnica Superior Edificación</v>
      </c>
      <c r="D26" s="42" t="s">
        <v>385</v>
      </c>
      <c r="E26" s="22" t="s">
        <v>386</v>
      </c>
      <c r="F26" s="22" t="s">
        <v>387</v>
      </c>
      <c r="G26" s="22" t="s">
        <v>287</v>
      </c>
      <c r="H26" s="22" t="s">
        <v>388</v>
      </c>
      <c r="I26" s="22" t="s">
        <v>388</v>
      </c>
      <c r="J26" s="51" t="s">
        <v>488</v>
      </c>
      <c r="K26" s="22" t="s">
        <v>286</v>
      </c>
      <c r="L26" s="22" t="s">
        <v>389</v>
      </c>
    </row>
    <row r="27" spans="1:12" ht="22.5" customHeight="1" x14ac:dyDescent="0.25">
      <c r="A27" s="21">
        <v>38</v>
      </c>
      <c r="B27" s="22" t="s">
        <v>390</v>
      </c>
      <c r="C27" s="49" t="str">
        <f t="shared" si="0"/>
        <v>18.56Z/Escuela Técnico Superior de Ingeniería y Diseño Industrial</v>
      </c>
      <c r="D27" s="42" t="s">
        <v>391</v>
      </c>
      <c r="E27" s="22" t="s">
        <v>392</v>
      </c>
      <c r="F27" s="22" t="s">
        <v>393</v>
      </c>
      <c r="G27" s="22" t="s">
        <v>287</v>
      </c>
      <c r="H27" s="22" t="s">
        <v>394</v>
      </c>
      <c r="I27" s="22" t="s">
        <v>395</v>
      </c>
      <c r="J27" s="51" t="s">
        <v>488</v>
      </c>
      <c r="K27" s="22" t="s">
        <v>286</v>
      </c>
      <c r="L27" s="22" t="s">
        <v>396</v>
      </c>
    </row>
    <row r="28" spans="1:12" ht="22.5" customHeight="1" x14ac:dyDescent="0.25">
      <c r="A28" s="21">
        <v>39</v>
      </c>
      <c r="B28" s="22" t="s">
        <v>397</v>
      </c>
      <c r="C28" s="49" t="str">
        <f t="shared" si="0"/>
        <v>18.58Z/Escuela Técnico Superior de Ingeniería Civil</v>
      </c>
      <c r="D28" s="42" t="s">
        <v>398</v>
      </c>
      <c r="E28" s="22" t="s">
        <v>399</v>
      </c>
      <c r="F28" s="22" t="s">
        <v>400</v>
      </c>
      <c r="G28" s="22" t="s">
        <v>287</v>
      </c>
      <c r="H28" s="22" t="s">
        <v>401</v>
      </c>
      <c r="I28" s="22" t="s">
        <v>402</v>
      </c>
      <c r="J28" s="51" t="s">
        <v>488</v>
      </c>
      <c r="K28" s="22" t="s">
        <v>286</v>
      </c>
      <c r="L28" s="22" t="s">
        <v>403</v>
      </c>
    </row>
    <row r="29" spans="1:12" ht="22.5" customHeight="1" x14ac:dyDescent="0.25">
      <c r="A29" s="21">
        <v>40</v>
      </c>
      <c r="B29" s="22" t="s">
        <v>404</v>
      </c>
      <c r="C29" s="49" t="str">
        <f t="shared" si="0"/>
        <v>18.59Z/Escuela Técnico Superior de Ingeniería y Sistemas de Telecomunicación</v>
      </c>
      <c r="D29" s="42" t="s">
        <v>405</v>
      </c>
      <c r="E29" s="22" t="s">
        <v>406</v>
      </c>
      <c r="F29" s="22" t="s">
        <v>407</v>
      </c>
      <c r="G29" s="22" t="s">
        <v>287</v>
      </c>
      <c r="H29" s="22" t="s">
        <v>408</v>
      </c>
      <c r="I29" s="22" t="s">
        <v>409</v>
      </c>
      <c r="J29" s="51" t="s">
        <v>488</v>
      </c>
      <c r="K29" s="22" t="s">
        <v>286</v>
      </c>
      <c r="L29" s="22" t="s">
        <v>358</v>
      </c>
    </row>
    <row r="30" spans="1:12" ht="22.5" customHeight="1" x14ac:dyDescent="0.25">
      <c r="A30" s="21">
        <v>41</v>
      </c>
      <c r="B30" s="22" t="s">
        <v>410</v>
      </c>
      <c r="C30" s="49" t="str">
        <f t="shared" si="0"/>
        <v>18.60Z/Escuela Técnica Superior de Ingenieros de Topografía, Geodesia, Cartografía</v>
      </c>
      <c r="D30" s="42" t="s">
        <v>411</v>
      </c>
      <c r="E30" s="22" t="s">
        <v>412</v>
      </c>
      <c r="F30" s="22" t="s">
        <v>413</v>
      </c>
      <c r="G30" s="22" t="s">
        <v>287</v>
      </c>
      <c r="H30" s="22" t="s">
        <v>414</v>
      </c>
      <c r="I30" s="22" t="s">
        <v>415</v>
      </c>
      <c r="J30" s="51" t="s">
        <v>488</v>
      </c>
      <c r="K30" s="22" t="s">
        <v>286</v>
      </c>
      <c r="L30" s="22" t="s">
        <v>358</v>
      </c>
    </row>
    <row r="31" spans="1:12" ht="22.5" customHeight="1" x14ac:dyDescent="0.25">
      <c r="A31" s="21">
        <v>42</v>
      </c>
      <c r="B31" s="22" t="s">
        <v>416</v>
      </c>
      <c r="C31" s="49" t="str">
        <f t="shared" si="0"/>
        <v>18.61Z/Escuela Técnico Superior de Ingeniería de Sistemas Informáticos</v>
      </c>
      <c r="D31" s="42" t="s">
        <v>417</v>
      </c>
      <c r="E31" s="22" t="s">
        <v>418</v>
      </c>
      <c r="F31" s="22" t="s">
        <v>286</v>
      </c>
      <c r="G31" s="22" t="s">
        <v>287</v>
      </c>
      <c r="H31" s="22" t="s">
        <v>419</v>
      </c>
      <c r="I31" s="22" t="s">
        <v>420</v>
      </c>
      <c r="J31" s="51" t="s">
        <v>488</v>
      </c>
      <c r="K31" s="22" t="s">
        <v>286</v>
      </c>
      <c r="L31" s="22" t="s">
        <v>358</v>
      </c>
    </row>
    <row r="32" spans="1:12" ht="22.5" customHeight="1" x14ac:dyDescent="0.25">
      <c r="A32" s="47">
        <v>43</v>
      </c>
      <c r="B32" s="41" t="s">
        <v>421</v>
      </c>
      <c r="C32" s="49" t="str">
        <f t="shared" si="0"/>
        <v>18.62/Centro de Diseño de Moda</v>
      </c>
      <c r="D32" s="41" t="s">
        <v>422</v>
      </c>
      <c r="E32" s="22" t="s">
        <v>453</v>
      </c>
      <c r="F32" s="41" t="s">
        <v>286</v>
      </c>
      <c r="G32" s="41" t="s">
        <v>287</v>
      </c>
      <c r="H32" s="41" t="s">
        <v>353</v>
      </c>
      <c r="I32" s="41" t="s">
        <v>370</v>
      </c>
      <c r="J32" s="51" t="s">
        <v>488</v>
      </c>
      <c r="K32" s="41" t="s">
        <v>350</v>
      </c>
      <c r="L32" s="41" t="s">
        <v>358</v>
      </c>
    </row>
    <row r="33" spans="1:12" ht="22.5" customHeight="1" x14ac:dyDescent="0.25">
      <c r="A33" s="21">
        <v>44</v>
      </c>
      <c r="B33" s="22" t="s">
        <v>423</v>
      </c>
      <c r="C33" s="49" t="str">
        <f t="shared" si="0"/>
        <v>18.93Z/Facultad de Ciencias de la Actividad Física y Deporte</v>
      </c>
      <c r="D33" s="42" t="s">
        <v>424</v>
      </c>
      <c r="E33" s="22" t="s">
        <v>425</v>
      </c>
      <c r="F33" s="22" t="s">
        <v>426</v>
      </c>
      <c r="G33" s="22" t="s">
        <v>287</v>
      </c>
      <c r="H33" s="22" t="s">
        <v>427</v>
      </c>
      <c r="I33" s="22" t="s">
        <v>428</v>
      </c>
      <c r="J33" s="51" t="s">
        <v>488</v>
      </c>
      <c r="K33" s="22" t="s">
        <v>286</v>
      </c>
      <c r="L33" s="22" t="s">
        <v>429</v>
      </c>
    </row>
    <row r="34" spans="1:12" ht="22.5" customHeight="1" x14ac:dyDescent="0.25">
      <c r="A34" s="21">
        <v>51</v>
      </c>
      <c r="B34" s="22" t="s">
        <v>430</v>
      </c>
      <c r="C34" s="49" t="str">
        <f t="shared" si="0"/>
        <v>18.36.00 18.36.01 18.36.02 18.36.03 18.36.04 18.36.05 18.36.06/Campus Tecnogetafe</v>
      </c>
      <c r="D34" s="42" t="s">
        <v>29</v>
      </c>
      <c r="E34" s="22" t="s">
        <v>453</v>
      </c>
      <c r="F34" s="22"/>
      <c r="G34" s="22" t="s">
        <v>287</v>
      </c>
      <c r="H34" s="22" t="s">
        <v>353</v>
      </c>
      <c r="I34" s="22" t="s">
        <v>354</v>
      </c>
      <c r="J34" s="51" t="s">
        <v>488</v>
      </c>
      <c r="K34" s="22" t="s">
        <v>350</v>
      </c>
      <c r="L34" s="22" t="s">
        <v>383</v>
      </c>
    </row>
    <row r="35" spans="1:12" ht="22.5" customHeight="1" x14ac:dyDescent="0.25">
      <c r="A35" s="47">
        <v>16</v>
      </c>
      <c r="B35" s="41" t="s">
        <v>470</v>
      </c>
      <c r="C35" s="49" t="str">
        <f t="shared" si="0"/>
        <v>Otros (Centro de Investigación)/Centro Láser</v>
      </c>
      <c r="D35" s="42" t="s">
        <v>361</v>
      </c>
      <c r="E35" s="41"/>
      <c r="F35" s="41"/>
      <c r="G35" s="41"/>
      <c r="H35" s="41"/>
      <c r="I35" s="41"/>
      <c r="J35" s="51" t="s">
        <v>488</v>
      </c>
      <c r="K35" s="41"/>
      <c r="L35" s="41" t="s">
        <v>358</v>
      </c>
    </row>
    <row r="36" spans="1:12" ht="22.5" customHeight="1" x14ac:dyDescent="0.25">
      <c r="A36" s="47">
        <v>19</v>
      </c>
      <c r="B36" s="41" t="s">
        <v>470</v>
      </c>
      <c r="C36" s="49" t="str">
        <f t="shared" si="0"/>
        <v>Otros (Centro de Investigación)/CITSEM</v>
      </c>
      <c r="D36" s="42" t="s">
        <v>366</v>
      </c>
      <c r="E36" s="41"/>
      <c r="F36" s="41"/>
      <c r="G36" s="41"/>
      <c r="H36" s="41"/>
      <c r="I36" s="41"/>
      <c r="J36" s="51" t="s">
        <v>488</v>
      </c>
      <c r="K36" s="41"/>
      <c r="L36" s="41" t="s">
        <v>358</v>
      </c>
    </row>
    <row r="37" spans="1:12" ht="22.5" customHeight="1" x14ac:dyDescent="0.25">
      <c r="A37" s="47">
        <v>24</v>
      </c>
      <c r="B37" s="41" t="s">
        <v>470</v>
      </c>
      <c r="C37" s="49" t="str">
        <f t="shared" si="0"/>
        <v>Otros (Centro de Investigación)/Centro de Domótica Integral CEDINT</v>
      </c>
      <c r="D37" s="42" t="s">
        <v>375</v>
      </c>
      <c r="E37" s="41"/>
      <c r="F37" s="41"/>
      <c r="G37" s="41"/>
      <c r="H37" s="41"/>
      <c r="I37" s="41"/>
      <c r="J37" s="51" t="s">
        <v>488</v>
      </c>
      <c r="K37" s="41"/>
      <c r="L37" s="41" t="s">
        <v>351</v>
      </c>
    </row>
    <row r="38" spans="1:12" ht="22.5" customHeight="1" x14ac:dyDescent="0.25">
      <c r="A38" s="47">
        <v>25</v>
      </c>
      <c r="B38" s="41" t="s">
        <v>470</v>
      </c>
      <c r="C38" s="49" t="str">
        <f t="shared" si="0"/>
        <v>Otros (Centro de Investigación)/CBGP-Centro de Investigación en Biotecnología y Genómica de Plantas</v>
      </c>
      <c r="D38" s="42" t="s">
        <v>376</v>
      </c>
      <c r="E38" s="41"/>
      <c r="F38" s="41"/>
      <c r="G38" s="41"/>
      <c r="H38" s="41"/>
      <c r="I38" s="41"/>
      <c r="J38" s="51" t="s">
        <v>488</v>
      </c>
      <c r="K38" s="41"/>
      <c r="L38" s="41" t="s">
        <v>351</v>
      </c>
    </row>
    <row r="39" spans="1:12" ht="22.5" customHeight="1" x14ac:dyDescent="0.25">
      <c r="A39" s="47">
        <v>26</v>
      </c>
      <c r="B39" s="41" t="s">
        <v>470</v>
      </c>
      <c r="C39" s="49" t="str">
        <f t="shared" si="0"/>
        <v>Otros (Centro de Investigación)/CTB-Centro de Tecnología Biomédica</v>
      </c>
      <c r="D39" s="42" t="s">
        <v>377</v>
      </c>
      <c r="E39" s="41"/>
      <c r="F39" s="41"/>
      <c r="G39" s="41"/>
      <c r="H39" s="41"/>
      <c r="I39" s="41"/>
      <c r="J39" s="51" t="s">
        <v>488</v>
      </c>
      <c r="K39" s="41"/>
      <c r="L39" s="41" t="s">
        <v>378</v>
      </c>
    </row>
    <row r="40" spans="1:12" ht="22.5" customHeight="1" x14ac:dyDescent="0.25">
      <c r="B40" s="49" t="s">
        <v>489</v>
      </c>
      <c r="C40" s="49" t="str">
        <f t="shared" si="0"/>
        <v>No incluido/Completar</v>
      </c>
      <c r="D40" s="48" t="s">
        <v>490</v>
      </c>
    </row>
  </sheetData>
  <autoFilter ref="A2:L39"/>
  <hyperlinks>
    <hyperlink ref="E22:E25" r:id="rId1" display="asuntosgenerales.rectorado@upm.es"/>
    <hyperlink ref="E34" r:id="rId2"/>
    <hyperlink ref="E16" r:id="rId3"/>
    <hyperlink ref="E17:E20" r:id="rId4" display="asuntosgenerales.rectorado@upm.es"/>
    <hyperlink ref="E32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2" workbookViewId="0">
      <selection activeCell="A30" sqref="A30"/>
    </sheetView>
  </sheetViews>
  <sheetFormatPr baseColWidth="10" defaultColWidth="8" defaultRowHeight="12.75" x14ac:dyDescent="0.25"/>
  <cols>
    <col min="1" max="1" width="53" style="3" customWidth="1"/>
    <col min="2" max="2" width="37" style="3" customWidth="1"/>
    <col min="3" max="3" width="20.7109375" style="3" bestFit="1" customWidth="1"/>
    <col min="4" max="16384" width="8" style="3"/>
  </cols>
  <sheetData>
    <row r="1" spans="1:4" ht="14.85" customHeight="1" x14ac:dyDescent="0.25">
      <c r="A1" s="4" t="s">
        <v>2</v>
      </c>
      <c r="B1" s="5" t="s">
        <v>3</v>
      </c>
      <c r="C1" s="7" t="s">
        <v>26</v>
      </c>
    </row>
    <row r="2" spans="1:4" ht="14.25" customHeight="1" x14ac:dyDescent="0.25">
      <c r="A2" s="8" t="s">
        <v>4</v>
      </c>
      <c r="B2" s="9" t="s">
        <v>5</v>
      </c>
      <c r="C2" s="10" t="s">
        <v>25</v>
      </c>
    </row>
    <row r="3" spans="1:4" ht="14.25" customHeight="1" x14ac:dyDescent="0.25">
      <c r="A3" s="43" t="s">
        <v>455</v>
      </c>
      <c r="B3" s="9" t="s">
        <v>6</v>
      </c>
      <c r="C3" s="10" t="s">
        <v>25</v>
      </c>
    </row>
    <row r="4" spans="1:4" ht="14.25" customHeight="1" x14ac:dyDescent="0.25">
      <c r="A4" s="43" t="s">
        <v>468</v>
      </c>
      <c r="B4" s="9" t="s">
        <v>7</v>
      </c>
      <c r="C4" s="10" t="s">
        <v>25</v>
      </c>
    </row>
    <row r="5" spans="1:4" ht="14.25" customHeight="1" x14ac:dyDescent="0.25">
      <c r="A5" s="43" t="s">
        <v>466</v>
      </c>
      <c r="B5" s="9" t="s">
        <v>8</v>
      </c>
      <c r="C5" s="10" t="s">
        <v>25</v>
      </c>
    </row>
    <row r="6" spans="1:4" ht="50.25" customHeight="1" x14ac:dyDescent="0.25">
      <c r="A6" s="43" t="s">
        <v>467</v>
      </c>
      <c r="B6" s="11" t="s">
        <v>9</v>
      </c>
      <c r="C6" s="10" t="s">
        <v>25</v>
      </c>
    </row>
    <row r="7" spans="1:4" ht="37.700000000000003" customHeight="1" x14ac:dyDescent="0.25">
      <c r="A7" s="43" t="s">
        <v>465</v>
      </c>
      <c r="B7" s="9" t="s">
        <v>10</v>
      </c>
      <c r="C7" s="10" t="s">
        <v>25</v>
      </c>
    </row>
    <row r="8" spans="1:4" ht="37.700000000000003" customHeight="1" x14ac:dyDescent="0.25">
      <c r="A8" s="44" t="s">
        <v>456</v>
      </c>
      <c r="B8" s="12" t="s">
        <v>11</v>
      </c>
      <c r="C8" s="10" t="s">
        <v>25</v>
      </c>
    </row>
    <row r="9" spans="1:4" ht="14.25" customHeight="1" x14ac:dyDescent="0.25">
      <c r="A9" s="43" t="s">
        <v>463</v>
      </c>
      <c r="B9" s="9" t="s">
        <v>12</v>
      </c>
      <c r="C9" s="10" t="s">
        <v>25</v>
      </c>
    </row>
    <row r="10" spans="1:4" ht="14.25" customHeight="1" x14ac:dyDescent="0.25">
      <c r="A10" s="43" t="s">
        <v>461</v>
      </c>
      <c r="B10" s="45" t="s">
        <v>462</v>
      </c>
      <c r="C10" s="10" t="s">
        <v>25</v>
      </c>
    </row>
    <row r="11" spans="1:4" ht="28.5" customHeight="1" x14ac:dyDescent="0.25">
      <c r="A11" s="46" t="s">
        <v>469</v>
      </c>
      <c r="B11" s="9" t="s">
        <v>13</v>
      </c>
      <c r="C11" s="10" t="s">
        <v>25</v>
      </c>
    </row>
    <row r="12" spans="1:4" ht="14.25" customHeight="1" x14ac:dyDescent="0.25">
      <c r="A12" s="43" t="s">
        <v>464</v>
      </c>
      <c r="B12" s="9" t="s">
        <v>14</v>
      </c>
      <c r="C12" s="13" t="s">
        <v>24</v>
      </c>
    </row>
    <row r="13" spans="1:4" ht="37.700000000000003" customHeight="1" x14ac:dyDescent="0.25">
      <c r="A13" s="43" t="s">
        <v>472</v>
      </c>
      <c r="B13" s="45" t="s">
        <v>471</v>
      </c>
      <c r="C13" s="13" t="s">
        <v>24</v>
      </c>
      <c r="D13" s="6"/>
    </row>
    <row r="14" spans="1:4" ht="37.700000000000003" customHeight="1" x14ac:dyDescent="0.25">
      <c r="A14" s="44" t="s">
        <v>473</v>
      </c>
      <c r="B14" s="11" t="s">
        <v>15</v>
      </c>
      <c r="C14" s="13" t="s">
        <v>24</v>
      </c>
    </row>
    <row r="15" spans="1:4" ht="37.700000000000003" customHeight="1" x14ac:dyDescent="0.25">
      <c r="A15" s="43" t="s">
        <v>474</v>
      </c>
      <c r="B15" s="11" t="s">
        <v>15</v>
      </c>
      <c r="C15" s="13" t="s">
        <v>24</v>
      </c>
    </row>
    <row r="16" spans="1:4" ht="37.700000000000003" customHeight="1" x14ac:dyDescent="0.25">
      <c r="A16" s="44" t="s">
        <v>475</v>
      </c>
      <c r="B16" s="11" t="s">
        <v>15</v>
      </c>
      <c r="C16" s="13" t="s">
        <v>24</v>
      </c>
    </row>
    <row r="17" spans="1:3" ht="37.700000000000003" customHeight="1" x14ac:dyDescent="0.25">
      <c r="A17" s="44" t="s">
        <v>476</v>
      </c>
      <c r="B17" s="11" t="s">
        <v>15</v>
      </c>
      <c r="C17" s="13" t="s">
        <v>24</v>
      </c>
    </row>
    <row r="18" spans="1:3" ht="37.700000000000003" customHeight="1" x14ac:dyDescent="0.25">
      <c r="A18" s="43" t="s">
        <v>484</v>
      </c>
      <c r="B18" s="45" t="s">
        <v>471</v>
      </c>
      <c r="C18" s="13" t="s">
        <v>24</v>
      </c>
    </row>
    <row r="19" spans="1:3" ht="28.5" customHeight="1" x14ac:dyDescent="0.25">
      <c r="A19" s="43" t="s">
        <v>477</v>
      </c>
      <c r="B19" s="11" t="s">
        <v>16</v>
      </c>
      <c r="C19" s="10" t="s">
        <v>27</v>
      </c>
    </row>
    <row r="20" spans="1:3" ht="28.5" customHeight="1" x14ac:dyDescent="0.25">
      <c r="A20" s="43" t="s">
        <v>478</v>
      </c>
      <c r="B20" s="11" t="s">
        <v>16</v>
      </c>
      <c r="C20" s="10" t="s">
        <v>27</v>
      </c>
    </row>
    <row r="21" spans="1:3" ht="25.5" customHeight="1" x14ac:dyDescent="0.25">
      <c r="A21" s="43" t="s">
        <v>479</v>
      </c>
      <c r="B21" s="9" t="s">
        <v>17</v>
      </c>
      <c r="C21" s="10" t="s">
        <v>27</v>
      </c>
    </row>
    <row r="22" spans="1:3" ht="28.5" customHeight="1" x14ac:dyDescent="0.25">
      <c r="A22" s="46" t="s">
        <v>480</v>
      </c>
      <c r="B22" s="11" t="s">
        <v>16</v>
      </c>
      <c r="C22" s="10" t="s">
        <v>27</v>
      </c>
    </row>
    <row r="23" spans="1:3" ht="28.5" customHeight="1" x14ac:dyDescent="0.25">
      <c r="A23" s="46" t="s">
        <v>482</v>
      </c>
      <c r="B23" s="11" t="s">
        <v>16</v>
      </c>
      <c r="C23" s="10" t="s">
        <v>27</v>
      </c>
    </row>
    <row r="24" spans="1:3" ht="28.5" customHeight="1" x14ac:dyDescent="0.25">
      <c r="A24" s="43" t="s">
        <v>481</v>
      </c>
      <c r="B24" s="11" t="s">
        <v>16</v>
      </c>
      <c r="C24" s="10" t="s">
        <v>27</v>
      </c>
    </row>
    <row r="25" spans="1:3" ht="28.5" customHeight="1" x14ac:dyDescent="0.25">
      <c r="A25" s="43" t="s">
        <v>360</v>
      </c>
      <c r="B25" s="11" t="s">
        <v>16</v>
      </c>
      <c r="C25" s="10" t="s">
        <v>27</v>
      </c>
    </row>
    <row r="26" spans="1:3" ht="14.25" customHeight="1" x14ac:dyDescent="0.25">
      <c r="A26" s="43" t="s">
        <v>457</v>
      </c>
      <c r="B26" s="9" t="s">
        <v>18</v>
      </c>
      <c r="C26" s="10" t="s">
        <v>28</v>
      </c>
    </row>
    <row r="27" spans="1:3" ht="14.25" customHeight="1" x14ac:dyDescent="0.25">
      <c r="A27" s="43" t="s">
        <v>458</v>
      </c>
      <c r="B27" s="9" t="s">
        <v>19</v>
      </c>
      <c r="C27" s="10" t="s">
        <v>28</v>
      </c>
    </row>
    <row r="28" spans="1:3" ht="14.25" customHeight="1" x14ac:dyDescent="0.25">
      <c r="A28" s="43" t="s">
        <v>459</v>
      </c>
      <c r="B28" s="9" t="s">
        <v>20</v>
      </c>
      <c r="C28" s="10" t="s">
        <v>28</v>
      </c>
    </row>
    <row r="29" spans="1:3" ht="14.25" customHeight="1" x14ac:dyDescent="0.25">
      <c r="A29" s="43" t="s">
        <v>460</v>
      </c>
      <c r="B29" s="9" t="s">
        <v>21</v>
      </c>
      <c r="C29" s="10" t="s">
        <v>28</v>
      </c>
    </row>
    <row r="30" spans="1:3" ht="28.5" customHeight="1" x14ac:dyDescent="0.25">
      <c r="A30" s="8" t="s">
        <v>22</v>
      </c>
      <c r="B30" s="11" t="s">
        <v>23</v>
      </c>
      <c r="C30" s="10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C19" sqref="C19"/>
    </sheetView>
  </sheetViews>
  <sheetFormatPr baseColWidth="10" defaultRowHeight="15" x14ac:dyDescent="0.25"/>
  <cols>
    <col min="1" max="1" width="8.7109375" customWidth="1"/>
    <col min="2" max="2" width="7.42578125" customWidth="1"/>
    <col min="3" max="3" width="43.28515625" customWidth="1"/>
    <col min="4" max="4" width="3.7109375" hidden="1" customWidth="1"/>
    <col min="5" max="5" width="8.85546875" hidden="1" customWidth="1"/>
    <col min="6" max="6" width="52.42578125" customWidth="1"/>
    <col min="7" max="7" width="73" hidden="1" customWidth="1"/>
    <col min="8" max="8" width="25.42578125" hidden="1" customWidth="1"/>
    <col min="9" max="9" width="73" bestFit="1" customWidth="1"/>
    <col min="10" max="10" width="44.5703125" customWidth="1"/>
    <col min="259" max="259" width="42.85546875" customWidth="1"/>
    <col min="260" max="260" width="20.42578125" customWidth="1"/>
    <col min="261" max="261" width="43.28515625" customWidth="1"/>
    <col min="262" max="262" width="83.7109375" customWidth="1"/>
    <col min="263" max="263" width="33.140625" customWidth="1"/>
    <col min="264" max="264" width="73" customWidth="1"/>
    <col min="265" max="265" width="25.42578125" customWidth="1"/>
    <col min="266" max="266" width="44.5703125" customWidth="1"/>
    <col min="515" max="515" width="42.85546875" customWidth="1"/>
    <col min="516" max="516" width="20.42578125" customWidth="1"/>
    <col min="517" max="517" width="43.28515625" customWidth="1"/>
    <col min="518" max="518" width="83.7109375" customWidth="1"/>
    <col min="519" max="519" width="33.140625" customWidth="1"/>
    <col min="520" max="520" width="73" customWidth="1"/>
    <col min="521" max="521" width="25.42578125" customWidth="1"/>
    <col min="522" max="522" width="44.5703125" customWidth="1"/>
    <col min="771" max="771" width="42.85546875" customWidth="1"/>
    <col min="772" max="772" width="20.42578125" customWidth="1"/>
    <col min="773" max="773" width="43.28515625" customWidth="1"/>
    <col min="774" max="774" width="83.7109375" customWidth="1"/>
    <col min="775" max="775" width="33.140625" customWidth="1"/>
    <col min="776" max="776" width="73" customWidth="1"/>
    <col min="777" max="777" width="25.42578125" customWidth="1"/>
    <col min="778" max="778" width="44.5703125" customWidth="1"/>
    <col min="1027" max="1027" width="42.85546875" customWidth="1"/>
    <col min="1028" max="1028" width="20.42578125" customWidth="1"/>
    <col min="1029" max="1029" width="43.28515625" customWidth="1"/>
    <col min="1030" max="1030" width="83.7109375" customWidth="1"/>
    <col min="1031" max="1031" width="33.140625" customWidth="1"/>
    <col min="1032" max="1032" width="73" customWidth="1"/>
    <col min="1033" max="1033" width="25.42578125" customWidth="1"/>
    <col min="1034" max="1034" width="44.5703125" customWidth="1"/>
    <col min="1283" max="1283" width="42.85546875" customWidth="1"/>
    <col min="1284" max="1284" width="20.42578125" customWidth="1"/>
    <col min="1285" max="1285" width="43.28515625" customWidth="1"/>
    <col min="1286" max="1286" width="83.7109375" customWidth="1"/>
    <col min="1287" max="1287" width="33.140625" customWidth="1"/>
    <col min="1288" max="1288" width="73" customWidth="1"/>
    <col min="1289" max="1289" width="25.42578125" customWidth="1"/>
    <col min="1290" max="1290" width="44.5703125" customWidth="1"/>
    <col min="1539" max="1539" width="42.85546875" customWidth="1"/>
    <col min="1540" max="1540" width="20.42578125" customWidth="1"/>
    <col min="1541" max="1541" width="43.28515625" customWidth="1"/>
    <col min="1542" max="1542" width="83.7109375" customWidth="1"/>
    <col min="1543" max="1543" width="33.140625" customWidth="1"/>
    <col min="1544" max="1544" width="73" customWidth="1"/>
    <col min="1545" max="1545" width="25.42578125" customWidth="1"/>
    <col min="1546" max="1546" width="44.5703125" customWidth="1"/>
    <col min="1795" max="1795" width="42.85546875" customWidth="1"/>
    <col min="1796" max="1796" width="20.42578125" customWidth="1"/>
    <col min="1797" max="1797" width="43.28515625" customWidth="1"/>
    <col min="1798" max="1798" width="83.7109375" customWidth="1"/>
    <col min="1799" max="1799" width="33.140625" customWidth="1"/>
    <col min="1800" max="1800" width="73" customWidth="1"/>
    <col min="1801" max="1801" width="25.42578125" customWidth="1"/>
    <col min="1802" max="1802" width="44.5703125" customWidth="1"/>
    <col min="2051" max="2051" width="42.85546875" customWidth="1"/>
    <col min="2052" max="2052" width="20.42578125" customWidth="1"/>
    <col min="2053" max="2053" width="43.28515625" customWidth="1"/>
    <col min="2054" max="2054" width="83.7109375" customWidth="1"/>
    <col min="2055" max="2055" width="33.140625" customWidth="1"/>
    <col min="2056" max="2056" width="73" customWidth="1"/>
    <col min="2057" max="2057" width="25.42578125" customWidth="1"/>
    <col min="2058" max="2058" width="44.5703125" customWidth="1"/>
    <col min="2307" max="2307" width="42.85546875" customWidth="1"/>
    <col min="2308" max="2308" width="20.42578125" customWidth="1"/>
    <col min="2309" max="2309" width="43.28515625" customWidth="1"/>
    <col min="2310" max="2310" width="83.7109375" customWidth="1"/>
    <col min="2311" max="2311" width="33.140625" customWidth="1"/>
    <col min="2312" max="2312" width="73" customWidth="1"/>
    <col min="2313" max="2313" width="25.42578125" customWidth="1"/>
    <col min="2314" max="2314" width="44.5703125" customWidth="1"/>
    <col min="2563" max="2563" width="42.85546875" customWidth="1"/>
    <col min="2564" max="2564" width="20.42578125" customWidth="1"/>
    <col min="2565" max="2565" width="43.28515625" customWidth="1"/>
    <col min="2566" max="2566" width="83.7109375" customWidth="1"/>
    <col min="2567" max="2567" width="33.140625" customWidth="1"/>
    <col min="2568" max="2568" width="73" customWidth="1"/>
    <col min="2569" max="2569" width="25.42578125" customWidth="1"/>
    <col min="2570" max="2570" width="44.5703125" customWidth="1"/>
    <col min="2819" max="2819" width="42.85546875" customWidth="1"/>
    <col min="2820" max="2820" width="20.42578125" customWidth="1"/>
    <col min="2821" max="2821" width="43.28515625" customWidth="1"/>
    <col min="2822" max="2822" width="83.7109375" customWidth="1"/>
    <col min="2823" max="2823" width="33.140625" customWidth="1"/>
    <col min="2824" max="2824" width="73" customWidth="1"/>
    <col min="2825" max="2825" width="25.42578125" customWidth="1"/>
    <col min="2826" max="2826" width="44.5703125" customWidth="1"/>
    <col min="3075" max="3075" width="42.85546875" customWidth="1"/>
    <col min="3076" max="3076" width="20.42578125" customWidth="1"/>
    <col min="3077" max="3077" width="43.28515625" customWidth="1"/>
    <col min="3078" max="3078" width="83.7109375" customWidth="1"/>
    <col min="3079" max="3079" width="33.140625" customWidth="1"/>
    <col min="3080" max="3080" width="73" customWidth="1"/>
    <col min="3081" max="3081" width="25.42578125" customWidth="1"/>
    <col min="3082" max="3082" width="44.5703125" customWidth="1"/>
    <col min="3331" max="3331" width="42.85546875" customWidth="1"/>
    <col min="3332" max="3332" width="20.42578125" customWidth="1"/>
    <col min="3333" max="3333" width="43.28515625" customWidth="1"/>
    <col min="3334" max="3334" width="83.7109375" customWidth="1"/>
    <col min="3335" max="3335" width="33.140625" customWidth="1"/>
    <col min="3336" max="3336" width="73" customWidth="1"/>
    <col min="3337" max="3337" width="25.42578125" customWidth="1"/>
    <col min="3338" max="3338" width="44.5703125" customWidth="1"/>
    <col min="3587" max="3587" width="42.85546875" customWidth="1"/>
    <col min="3588" max="3588" width="20.42578125" customWidth="1"/>
    <col min="3589" max="3589" width="43.28515625" customWidth="1"/>
    <col min="3590" max="3590" width="83.7109375" customWidth="1"/>
    <col min="3591" max="3591" width="33.140625" customWidth="1"/>
    <col min="3592" max="3592" width="73" customWidth="1"/>
    <col min="3593" max="3593" width="25.42578125" customWidth="1"/>
    <col min="3594" max="3594" width="44.5703125" customWidth="1"/>
    <col min="3843" max="3843" width="42.85546875" customWidth="1"/>
    <col min="3844" max="3844" width="20.42578125" customWidth="1"/>
    <col min="3845" max="3845" width="43.28515625" customWidth="1"/>
    <col min="3846" max="3846" width="83.7109375" customWidth="1"/>
    <col min="3847" max="3847" width="33.140625" customWidth="1"/>
    <col min="3848" max="3848" width="73" customWidth="1"/>
    <col min="3849" max="3849" width="25.42578125" customWidth="1"/>
    <col min="3850" max="3850" width="44.5703125" customWidth="1"/>
    <col min="4099" max="4099" width="42.85546875" customWidth="1"/>
    <col min="4100" max="4100" width="20.42578125" customWidth="1"/>
    <col min="4101" max="4101" width="43.28515625" customWidth="1"/>
    <col min="4102" max="4102" width="83.7109375" customWidth="1"/>
    <col min="4103" max="4103" width="33.140625" customWidth="1"/>
    <col min="4104" max="4104" width="73" customWidth="1"/>
    <col min="4105" max="4105" width="25.42578125" customWidth="1"/>
    <col min="4106" max="4106" width="44.5703125" customWidth="1"/>
    <col min="4355" max="4355" width="42.85546875" customWidth="1"/>
    <col min="4356" max="4356" width="20.42578125" customWidth="1"/>
    <col min="4357" max="4357" width="43.28515625" customWidth="1"/>
    <col min="4358" max="4358" width="83.7109375" customWidth="1"/>
    <col min="4359" max="4359" width="33.140625" customWidth="1"/>
    <col min="4360" max="4360" width="73" customWidth="1"/>
    <col min="4361" max="4361" width="25.42578125" customWidth="1"/>
    <col min="4362" max="4362" width="44.5703125" customWidth="1"/>
    <col min="4611" max="4611" width="42.85546875" customWidth="1"/>
    <col min="4612" max="4612" width="20.42578125" customWidth="1"/>
    <col min="4613" max="4613" width="43.28515625" customWidth="1"/>
    <col min="4614" max="4614" width="83.7109375" customWidth="1"/>
    <col min="4615" max="4615" width="33.140625" customWidth="1"/>
    <col min="4616" max="4616" width="73" customWidth="1"/>
    <col min="4617" max="4617" width="25.42578125" customWidth="1"/>
    <col min="4618" max="4618" width="44.5703125" customWidth="1"/>
    <col min="4867" max="4867" width="42.85546875" customWidth="1"/>
    <col min="4868" max="4868" width="20.42578125" customWidth="1"/>
    <col min="4869" max="4869" width="43.28515625" customWidth="1"/>
    <col min="4870" max="4870" width="83.7109375" customWidth="1"/>
    <col min="4871" max="4871" width="33.140625" customWidth="1"/>
    <col min="4872" max="4872" width="73" customWidth="1"/>
    <col min="4873" max="4873" width="25.42578125" customWidth="1"/>
    <col min="4874" max="4874" width="44.5703125" customWidth="1"/>
    <col min="5123" max="5123" width="42.85546875" customWidth="1"/>
    <col min="5124" max="5124" width="20.42578125" customWidth="1"/>
    <col min="5125" max="5125" width="43.28515625" customWidth="1"/>
    <col min="5126" max="5126" width="83.7109375" customWidth="1"/>
    <col min="5127" max="5127" width="33.140625" customWidth="1"/>
    <col min="5128" max="5128" width="73" customWidth="1"/>
    <col min="5129" max="5129" width="25.42578125" customWidth="1"/>
    <col min="5130" max="5130" width="44.5703125" customWidth="1"/>
    <col min="5379" max="5379" width="42.85546875" customWidth="1"/>
    <col min="5380" max="5380" width="20.42578125" customWidth="1"/>
    <col min="5381" max="5381" width="43.28515625" customWidth="1"/>
    <col min="5382" max="5382" width="83.7109375" customWidth="1"/>
    <col min="5383" max="5383" width="33.140625" customWidth="1"/>
    <col min="5384" max="5384" width="73" customWidth="1"/>
    <col min="5385" max="5385" width="25.42578125" customWidth="1"/>
    <col min="5386" max="5386" width="44.5703125" customWidth="1"/>
    <col min="5635" max="5635" width="42.85546875" customWidth="1"/>
    <col min="5636" max="5636" width="20.42578125" customWidth="1"/>
    <col min="5637" max="5637" width="43.28515625" customWidth="1"/>
    <col min="5638" max="5638" width="83.7109375" customWidth="1"/>
    <col min="5639" max="5639" width="33.140625" customWidth="1"/>
    <col min="5640" max="5640" width="73" customWidth="1"/>
    <col min="5641" max="5641" width="25.42578125" customWidth="1"/>
    <col min="5642" max="5642" width="44.5703125" customWidth="1"/>
    <col min="5891" max="5891" width="42.85546875" customWidth="1"/>
    <col min="5892" max="5892" width="20.42578125" customWidth="1"/>
    <col min="5893" max="5893" width="43.28515625" customWidth="1"/>
    <col min="5894" max="5894" width="83.7109375" customWidth="1"/>
    <col min="5895" max="5895" width="33.140625" customWidth="1"/>
    <col min="5896" max="5896" width="73" customWidth="1"/>
    <col min="5897" max="5897" width="25.42578125" customWidth="1"/>
    <col min="5898" max="5898" width="44.5703125" customWidth="1"/>
    <col min="6147" max="6147" width="42.85546875" customWidth="1"/>
    <col min="6148" max="6148" width="20.42578125" customWidth="1"/>
    <col min="6149" max="6149" width="43.28515625" customWidth="1"/>
    <col min="6150" max="6150" width="83.7109375" customWidth="1"/>
    <col min="6151" max="6151" width="33.140625" customWidth="1"/>
    <col min="6152" max="6152" width="73" customWidth="1"/>
    <col min="6153" max="6153" width="25.42578125" customWidth="1"/>
    <col min="6154" max="6154" width="44.5703125" customWidth="1"/>
    <col min="6403" max="6403" width="42.85546875" customWidth="1"/>
    <col min="6404" max="6404" width="20.42578125" customWidth="1"/>
    <col min="6405" max="6405" width="43.28515625" customWidth="1"/>
    <col min="6406" max="6406" width="83.7109375" customWidth="1"/>
    <col min="6407" max="6407" width="33.140625" customWidth="1"/>
    <col min="6408" max="6408" width="73" customWidth="1"/>
    <col min="6409" max="6409" width="25.42578125" customWidth="1"/>
    <col min="6410" max="6410" width="44.5703125" customWidth="1"/>
    <col min="6659" max="6659" width="42.85546875" customWidth="1"/>
    <col min="6660" max="6660" width="20.42578125" customWidth="1"/>
    <col min="6661" max="6661" width="43.28515625" customWidth="1"/>
    <col min="6662" max="6662" width="83.7109375" customWidth="1"/>
    <col min="6663" max="6663" width="33.140625" customWidth="1"/>
    <col min="6664" max="6664" width="73" customWidth="1"/>
    <col min="6665" max="6665" width="25.42578125" customWidth="1"/>
    <col min="6666" max="6666" width="44.5703125" customWidth="1"/>
    <col min="6915" max="6915" width="42.85546875" customWidth="1"/>
    <col min="6916" max="6916" width="20.42578125" customWidth="1"/>
    <col min="6917" max="6917" width="43.28515625" customWidth="1"/>
    <col min="6918" max="6918" width="83.7109375" customWidth="1"/>
    <col min="6919" max="6919" width="33.140625" customWidth="1"/>
    <col min="6920" max="6920" width="73" customWidth="1"/>
    <col min="6921" max="6921" width="25.42578125" customWidth="1"/>
    <col min="6922" max="6922" width="44.5703125" customWidth="1"/>
    <col min="7171" max="7171" width="42.85546875" customWidth="1"/>
    <col min="7172" max="7172" width="20.42578125" customWidth="1"/>
    <col min="7173" max="7173" width="43.28515625" customWidth="1"/>
    <col min="7174" max="7174" width="83.7109375" customWidth="1"/>
    <col min="7175" max="7175" width="33.140625" customWidth="1"/>
    <col min="7176" max="7176" width="73" customWidth="1"/>
    <col min="7177" max="7177" width="25.42578125" customWidth="1"/>
    <col min="7178" max="7178" width="44.5703125" customWidth="1"/>
    <col min="7427" max="7427" width="42.85546875" customWidth="1"/>
    <col min="7428" max="7428" width="20.42578125" customWidth="1"/>
    <col min="7429" max="7429" width="43.28515625" customWidth="1"/>
    <col min="7430" max="7430" width="83.7109375" customWidth="1"/>
    <col min="7431" max="7431" width="33.140625" customWidth="1"/>
    <col min="7432" max="7432" width="73" customWidth="1"/>
    <col min="7433" max="7433" width="25.42578125" customWidth="1"/>
    <col min="7434" max="7434" width="44.5703125" customWidth="1"/>
    <col min="7683" max="7683" width="42.85546875" customWidth="1"/>
    <col min="7684" max="7684" width="20.42578125" customWidth="1"/>
    <col min="7685" max="7685" width="43.28515625" customWidth="1"/>
    <col min="7686" max="7686" width="83.7109375" customWidth="1"/>
    <col min="7687" max="7687" width="33.140625" customWidth="1"/>
    <col min="7688" max="7688" width="73" customWidth="1"/>
    <col min="7689" max="7689" width="25.42578125" customWidth="1"/>
    <col min="7690" max="7690" width="44.5703125" customWidth="1"/>
    <col min="7939" max="7939" width="42.85546875" customWidth="1"/>
    <col min="7940" max="7940" width="20.42578125" customWidth="1"/>
    <col min="7941" max="7941" width="43.28515625" customWidth="1"/>
    <col min="7942" max="7942" width="83.7109375" customWidth="1"/>
    <col min="7943" max="7943" width="33.140625" customWidth="1"/>
    <col min="7944" max="7944" width="73" customWidth="1"/>
    <col min="7945" max="7945" width="25.42578125" customWidth="1"/>
    <col min="7946" max="7946" width="44.5703125" customWidth="1"/>
    <col min="8195" max="8195" width="42.85546875" customWidth="1"/>
    <col min="8196" max="8196" width="20.42578125" customWidth="1"/>
    <col min="8197" max="8197" width="43.28515625" customWidth="1"/>
    <col min="8198" max="8198" width="83.7109375" customWidth="1"/>
    <col min="8199" max="8199" width="33.140625" customWidth="1"/>
    <col min="8200" max="8200" width="73" customWidth="1"/>
    <col min="8201" max="8201" width="25.42578125" customWidth="1"/>
    <col min="8202" max="8202" width="44.5703125" customWidth="1"/>
    <col min="8451" max="8451" width="42.85546875" customWidth="1"/>
    <col min="8452" max="8452" width="20.42578125" customWidth="1"/>
    <col min="8453" max="8453" width="43.28515625" customWidth="1"/>
    <col min="8454" max="8454" width="83.7109375" customWidth="1"/>
    <col min="8455" max="8455" width="33.140625" customWidth="1"/>
    <col min="8456" max="8456" width="73" customWidth="1"/>
    <col min="8457" max="8457" width="25.42578125" customWidth="1"/>
    <col min="8458" max="8458" width="44.5703125" customWidth="1"/>
    <col min="8707" max="8707" width="42.85546875" customWidth="1"/>
    <col min="8708" max="8708" width="20.42578125" customWidth="1"/>
    <col min="8709" max="8709" width="43.28515625" customWidth="1"/>
    <col min="8710" max="8710" width="83.7109375" customWidth="1"/>
    <col min="8711" max="8711" width="33.140625" customWidth="1"/>
    <col min="8712" max="8712" width="73" customWidth="1"/>
    <col min="8713" max="8713" width="25.42578125" customWidth="1"/>
    <col min="8714" max="8714" width="44.5703125" customWidth="1"/>
    <col min="8963" max="8963" width="42.85546875" customWidth="1"/>
    <col min="8964" max="8964" width="20.42578125" customWidth="1"/>
    <col min="8965" max="8965" width="43.28515625" customWidth="1"/>
    <col min="8966" max="8966" width="83.7109375" customWidth="1"/>
    <col min="8967" max="8967" width="33.140625" customWidth="1"/>
    <col min="8968" max="8968" width="73" customWidth="1"/>
    <col min="8969" max="8969" width="25.42578125" customWidth="1"/>
    <col min="8970" max="8970" width="44.5703125" customWidth="1"/>
    <col min="9219" max="9219" width="42.85546875" customWidth="1"/>
    <col min="9220" max="9220" width="20.42578125" customWidth="1"/>
    <col min="9221" max="9221" width="43.28515625" customWidth="1"/>
    <col min="9222" max="9222" width="83.7109375" customWidth="1"/>
    <col min="9223" max="9223" width="33.140625" customWidth="1"/>
    <col min="9224" max="9224" width="73" customWidth="1"/>
    <col min="9225" max="9225" width="25.42578125" customWidth="1"/>
    <col min="9226" max="9226" width="44.5703125" customWidth="1"/>
    <col min="9475" max="9475" width="42.85546875" customWidth="1"/>
    <col min="9476" max="9476" width="20.42578125" customWidth="1"/>
    <col min="9477" max="9477" width="43.28515625" customWidth="1"/>
    <col min="9478" max="9478" width="83.7109375" customWidth="1"/>
    <col min="9479" max="9479" width="33.140625" customWidth="1"/>
    <col min="9480" max="9480" width="73" customWidth="1"/>
    <col min="9481" max="9481" width="25.42578125" customWidth="1"/>
    <col min="9482" max="9482" width="44.5703125" customWidth="1"/>
    <col min="9731" max="9731" width="42.85546875" customWidth="1"/>
    <col min="9732" max="9732" width="20.42578125" customWidth="1"/>
    <col min="9733" max="9733" width="43.28515625" customWidth="1"/>
    <col min="9734" max="9734" width="83.7109375" customWidth="1"/>
    <col min="9735" max="9735" width="33.140625" customWidth="1"/>
    <col min="9736" max="9736" width="73" customWidth="1"/>
    <col min="9737" max="9737" width="25.42578125" customWidth="1"/>
    <col min="9738" max="9738" width="44.5703125" customWidth="1"/>
    <col min="9987" max="9987" width="42.85546875" customWidth="1"/>
    <col min="9988" max="9988" width="20.42578125" customWidth="1"/>
    <col min="9989" max="9989" width="43.28515625" customWidth="1"/>
    <col min="9990" max="9990" width="83.7109375" customWidth="1"/>
    <col min="9991" max="9991" width="33.140625" customWidth="1"/>
    <col min="9992" max="9992" width="73" customWidth="1"/>
    <col min="9993" max="9993" width="25.42578125" customWidth="1"/>
    <col min="9994" max="9994" width="44.5703125" customWidth="1"/>
    <col min="10243" max="10243" width="42.85546875" customWidth="1"/>
    <col min="10244" max="10244" width="20.42578125" customWidth="1"/>
    <col min="10245" max="10245" width="43.28515625" customWidth="1"/>
    <col min="10246" max="10246" width="83.7109375" customWidth="1"/>
    <col min="10247" max="10247" width="33.140625" customWidth="1"/>
    <col min="10248" max="10248" width="73" customWidth="1"/>
    <col min="10249" max="10249" width="25.42578125" customWidth="1"/>
    <col min="10250" max="10250" width="44.5703125" customWidth="1"/>
    <col min="10499" max="10499" width="42.85546875" customWidth="1"/>
    <col min="10500" max="10500" width="20.42578125" customWidth="1"/>
    <col min="10501" max="10501" width="43.28515625" customWidth="1"/>
    <col min="10502" max="10502" width="83.7109375" customWidth="1"/>
    <col min="10503" max="10503" width="33.140625" customWidth="1"/>
    <col min="10504" max="10504" width="73" customWidth="1"/>
    <col min="10505" max="10505" width="25.42578125" customWidth="1"/>
    <col min="10506" max="10506" width="44.5703125" customWidth="1"/>
    <col min="10755" max="10755" width="42.85546875" customWidth="1"/>
    <col min="10756" max="10756" width="20.42578125" customWidth="1"/>
    <col min="10757" max="10757" width="43.28515625" customWidth="1"/>
    <col min="10758" max="10758" width="83.7109375" customWidth="1"/>
    <col min="10759" max="10759" width="33.140625" customWidth="1"/>
    <col min="10760" max="10760" width="73" customWidth="1"/>
    <col min="10761" max="10761" width="25.42578125" customWidth="1"/>
    <col min="10762" max="10762" width="44.5703125" customWidth="1"/>
    <col min="11011" max="11011" width="42.85546875" customWidth="1"/>
    <col min="11012" max="11012" width="20.42578125" customWidth="1"/>
    <col min="11013" max="11013" width="43.28515625" customWidth="1"/>
    <col min="11014" max="11014" width="83.7109375" customWidth="1"/>
    <col min="11015" max="11015" width="33.140625" customWidth="1"/>
    <col min="11016" max="11016" width="73" customWidth="1"/>
    <col min="11017" max="11017" width="25.42578125" customWidth="1"/>
    <col min="11018" max="11018" width="44.5703125" customWidth="1"/>
    <col min="11267" max="11267" width="42.85546875" customWidth="1"/>
    <col min="11268" max="11268" width="20.42578125" customWidth="1"/>
    <col min="11269" max="11269" width="43.28515625" customWidth="1"/>
    <col min="11270" max="11270" width="83.7109375" customWidth="1"/>
    <col min="11271" max="11271" width="33.140625" customWidth="1"/>
    <col min="11272" max="11272" width="73" customWidth="1"/>
    <col min="11273" max="11273" width="25.42578125" customWidth="1"/>
    <col min="11274" max="11274" width="44.5703125" customWidth="1"/>
    <col min="11523" max="11523" width="42.85546875" customWidth="1"/>
    <col min="11524" max="11524" width="20.42578125" customWidth="1"/>
    <col min="11525" max="11525" width="43.28515625" customWidth="1"/>
    <col min="11526" max="11526" width="83.7109375" customWidth="1"/>
    <col min="11527" max="11527" width="33.140625" customWidth="1"/>
    <col min="11528" max="11528" width="73" customWidth="1"/>
    <col min="11529" max="11529" width="25.42578125" customWidth="1"/>
    <col min="11530" max="11530" width="44.5703125" customWidth="1"/>
    <col min="11779" max="11779" width="42.85546875" customWidth="1"/>
    <col min="11780" max="11780" width="20.42578125" customWidth="1"/>
    <col min="11781" max="11781" width="43.28515625" customWidth="1"/>
    <col min="11782" max="11782" width="83.7109375" customWidth="1"/>
    <col min="11783" max="11783" width="33.140625" customWidth="1"/>
    <col min="11784" max="11784" width="73" customWidth="1"/>
    <col min="11785" max="11785" width="25.42578125" customWidth="1"/>
    <col min="11786" max="11786" width="44.5703125" customWidth="1"/>
    <col min="12035" max="12035" width="42.85546875" customWidth="1"/>
    <col min="12036" max="12036" width="20.42578125" customWidth="1"/>
    <col min="12037" max="12037" width="43.28515625" customWidth="1"/>
    <col min="12038" max="12038" width="83.7109375" customWidth="1"/>
    <col min="12039" max="12039" width="33.140625" customWidth="1"/>
    <col min="12040" max="12040" width="73" customWidth="1"/>
    <col min="12041" max="12041" width="25.42578125" customWidth="1"/>
    <col min="12042" max="12042" width="44.5703125" customWidth="1"/>
    <col min="12291" max="12291" width="42.85546875" customWidth="1"/>
    <col min="12292" max="12292" width="20.42578125" customWidth="1"/>
    <col min="12293" max="12293" width="43.28515625" customWidth="1"/>
    <col min="12294" max="12294" width="83.7109375" customWidth="1"/>
    <col min="12295" max="12295" width="33.140625" customWidth="1"/>
    <col min="12296" max="12296" width="73" customWidth="1"/>
    <col min="12297" max="12297" width="25.42578125" customWidth="1"/>
    <col min="12298" max="12298" width="44.5703125" customWidth="1"/>
    <col min="12547" max="12547" width="42.85546875" customWidth="1"/>
    <col min="12548" max="12548" width="20.42578125" customWidth="1"/>
    <col min="12549" max="12549" width="43.28515625" customWidth="1"/>
    <col min="12550" max="12550" width="83.7109375" customWidth="1"/>
    <col min="12551" max="12551" width="33.140625" customWidth="1"/>
    <col min="12552" max="12552" width="73" customWidth="1"/>
    <col min="12553" max="12553" width="25.42578125" customWidth="1"/>
    <col min="12554" max="12554" width="44.5703125" customWidth="1"/>
    <col min="12803" max="12803" width="42.85546875" customWidth="1"/>
    <col min="12804" max="12804" width="20.42578125" customWidth="1"/>
    <col min="12805" max="12805" width="43.28515625" customWidth="1"/>
    <col min="12806" max="12806" width="83.7109375" customWidth="1"/>
    <col min="12807" max="12807" width="33.140625" customWidth="1"/>
    <col min="12808" max="12808" width="73" customWidth="1"/>
    <col min="12809" max="12809" width="25.42578125" customWidth="1"/>
    <col min="12810" max="12810" width="44.5703125" customWidth="1"/>
    <col min="13059" max="13059" width="42.85546875" customWidth="1"/>
    <col min="13060" max="13060" width="20.42578125" customWidth="1"/>
    <col min="13061" max="13061" width="43.28515625" customWidth="1"/>
    <col min="13062" max="13062" width="83.7109375" customWidth="1"/>
    <col min="13063" max="13063" width="33.140625" customWidth="1"/>
    <col min="13064" max="13064" width="73" customWidth="1"/>
    <col min="13065" max="13065" width="25.42578125" customWidth="1"/>
    <col min="13066" max="13066" width="44.5703125" customWidth="1"/>
    <col min="13315" max="13315" width="42.85546875" customWidth="1"/>
    <col min="13316" max="13316" width="20.42578125" customWidth="1"/>
    <col min="13317" max="13317" width="43.28515625" customWidth="1"/>
    <col min="13318" max="13318" width="83.7109375" customWidth="1"/>
    <col min="13319" max="13319" width="33.140625" customWidth="1"/>
    <col min="13320" max="13320" width="73" customWidth="1"/>
    <col min="13321" max="13321" width="25.42578125" customWidth="1"/>
    <col min="13322" max="13322" width="44.5703125" customWidth="1"/>
    <col min="13571" max="13571" width="42.85546875" customWidth="1"/>
    <col min="13572" max="13572" width="20.42578125" customWidth="1"/>
    <col min="13573" max="13573" width="43.28515625" customWidth="1"/>
    <col min="13574" max="13574" width="83.7109375" customWidth="1"/>
    <col min="13575" max="13575" width="33.140625" customWidth="1"/>
    <col min="13576" max="13576" width="73" customWidth="1"/>
    <col min="13577" max="13577" width="25.42578125" customWidth="1"/>
    <col min="13578" max="13578" width="44.5703125" customWidth="1"/>
    <col min="13827" max="13827" width="42.85546875" customWidth="1"/>
    <col min="13828" max="13828" width="20.42578125" customWidth="1"/>
    <col min="13829" max="13829" width="43.28515625" customWidth="1"/>
    <col min="13830" max="13830" width="83.7109375" customWidth="1"/>
    <col min="13831" max="13831" width="33.140625" customWidth="1"/>
    <col min="13832" max="13832" width="73" customWidth="1"/>
    <col min="13833" max="13833" width="25.42578125" customWidth="1"/>
    <col min="13834" max="13834" width="44.5703125" customWidth="1"/>
    <col min="14083" max="14083" width="42.85546875" customWidth="1"/>
    <col min="14084" max="14084" width="20.42578125" customWidth="1"/>
    <col min="14085" max="14085" width="43.28515625" customWidth="1"/>
    <col min="14086" max="14086" width="83.7109375" customWidth="1"/>
    <col min="14087" max="14087" width="33.140625" customWidth="1"/>
    <col min="14088" max="14088" width="73" customWidth="1"/>
    <col min="14089" max="14089" width="25.42578125" customWidth="1"/>
    <col min="14090" max="14090" width="44.5703125" customWidth="1"/>
    <col min="14339" max="14339" width="42.85546875" customWidth="1"/>
    <col min="14340" max="14340" width="20.42578125" customWidth="1"/>
    <col min="14341" max="14341" width="43.28515625" customWidth="1"/>
    <col min="14342" max="14342" width="83.7109375" customWidth="1"/>
    <col min="14343" max="14343" width="33.140625" customWidth="1"/>
    <col min="14344" max="14344" width="73" customWidth="1"/>
    <col min="14345" max="14345" width="25.42578125" customWidth="1"/>
    <col min="14346" max="14346" width="44.5703125" customWidth="1"/>
    <col min="14595" max="14595" width="42.85546875" customWidth="1"/>
    <col min="14596" max="14596" width="20.42578125" customWidth="1"/>
    <col min="14597" max="14597" width="43.28515625" customWidth="1"/>
    <col min="14598" max="14598" width="83.7109375" customWidth="1"/>
    <col min="14599" max="14599" width="33.140625" customWidth="1"/>
    <col min="14600" max="14600" width="73" customWidth="1"/>
    <col min="14601" max="14601" width="25.42578125" customWidth="1"/>
    <col min="14602" max="14602" width="44.5703125" customWidth="1"/>
    <col min="14851" max="14851" width="42.85546875" customWidth="1"/>
    <col min="14852" max="14852" width="20.42578125" customWidth="1"/>
    <col min="14853" max="14853" width="43.28515625" customWidth="1"/>
    <col min="14854" max="14854" width="83.7109375" customWidth="1"/>
    <col min="14855" max="14855" width="33.140625" customWidth="1"/>
    <col min="14856" max="14856" width="73" customWidth="1"/>
    <col min="14857" max="14857" width="25.42578125" customWidth="1"/>
    <col min="14858" max="14858" width="44.5703125" customWidth="1"/>
    <col min="15107" max="15107" width="42.85546875" customWidth="1"/>
    <col min="15108" max="15108" width="20.42578125" customWidth="1"/>
    <col min="15109" max="15109" width="43.28515625" customWidth="1"/>
    <col min="15110" max="15110" width="83.7109375" customWidth="1"/>
    <col min="15111" max="15111" width="33.140625" customWidth="1"/>
    <col min="15112" max="15112" width="73" customWidth="1"/>
    <col min="15113" max="15113" width="25.42578125" customWidth="1"/>
    <col min="15114" max="15114" width="44.5703125" customWidth="1"/>
    <col min="15363" max="15363" width="42.85546875" customWidth="1"/>
    <col min="15364" max="15364" width="20.42578125" customWidth="1"/>
    <col min="15365" max="15365" width="43.28515625" customWidth="1"/>
    <col min="15366" max="15366" width="83.7109375" customWidth="1"/>
    <col min="15367" max="15367" width="33.140625" customWidth="1"/>
    <col min="15368" max="15368" width="73" customWidth="1"/>
    <col min="15369" max="15369" width="25.42578125" customWidth="1"/>
    <col min="15370" max="15370" width="44.5703125" customWidth="1"/>
    <col min="15619" max="15619" width="42.85546875" customWidth="1"/>
    <col min="15620" max="15620" width="20.42578125" customWidth="1"/>
    <col min="15621" max="15621" width="43.28515625" customWidth="1"/>
    <col min="15622" max="15622" width="83.7109375" customWidth="1"/>
    <col min="15623" max="15623" width="33.140625" customWidth="1"/>
    <col min="15624" max="15624" width="73" customWidth="1"/>
    <col min="15625" max="15625" width="25.42578125" customWidth="1"/>
    <col min="15626" max="15626" width="44.5703125" customWidth="1"/>
    <col min="15875" max="15875" width="42.85546875" customWidth="1"/>
    <col min="15876" max="15876" width="20.42578125" customWidth="1"/>
    <col min="15877" max="15877" width="43.28515625" customWidth="1"/>
    <col min="15878" max="15878" width="83.7109375" customWidth="1"/>
    <col min="15879" max="15879" width="33.140625" customWidth="1"/>
    <col min="15880" max="15880" width="73" customWidth="1"/>
    <col min="15881" max="15881" width="25.42578125" customWidth="1"/>
    <col min="15882" max="15882" width="44.5703125" customWidth="1"/>
    <col min="16131" max="16131" width="42.85546875" customWidth="1"/>
    <col min="16132" max="16132" width="20.42578125" customWidth="1"/>
    <col min="16133" max="16133" width="43.28515625" customWidth="1"/>
    <col min="16134" max="16134" width="83.7109375" customWidth="1"/>
    <col min="16135" max="16135" width="33.140625" customWidth="1"/>
    <col min="16136" max="16136" width="73" customWidth="1"/>
    <col min="16137" max="16137" width="25.42578125" customWidth="1"/>
    <col min="16138" max="16138" width="44.5703125" customWidth="1"/>
  </cols>
  <sheetData>
    <row r="1" spans="1:10" x14ac:dyDescent="0.25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  <c r="F1" s="15" t="s">
        <v>270</v>
      </c>
      <c r="G1" s="15" t="s">
        <v>35</v>
      </c>
      <c r="H1" s="15" t="s">
        <v>36</v>
      </c>
      <c r="I1" s="15" t="s">
        <v>271</v>
      </c>
      <c r="J1" s="15" t="s">
        <v>37</v>
      </c>
    </row>
    <row r="2" spans="1:10" x14ac:dyDescent="0.25">
      <c r="A2" t="s">
        <v>38</v>
      </c>
      <c r="B2" t="s">
        <v>39</v>
      </c>
      <c r="C2" s="17" t="s">
        <v>40</v>
      </c>
      <c r="D2" s="18" t="s">
        <v>41</v>
      </c>
      <c r="E2" s="18" t="s">
        <v>42</v>
      </c>
      <c r="F2" s="18" t="str">
        <f>CONCATENATE(D2,"-",E2)</f>
        <v>CONSEJO SOCIAL - U02500002</v>
      </c>
      <c r="G2" s="18" t="s">
        <v>43</v>
      </c>
      <c r="H2" s="18" t="s">
        <v>44</v>
      </c>
      <c r="I2" s="17" t="str">
        <f>CONCATENATE(G2,"-",H2)</f>
        <v>SERVICIO DE RETRIBUCIONES Y PAGOS - U02500061</v>
      </c>
    </row>
    <row r="3" spans="1:10" x14ac:dyDescent="0.25">
      <c r="A3" t="s">
        <v>38</v>
      </c>
      <c r="B3" t="s">
        <v>39</v>
      </c>
      <c r="C3" s="17" t="s">
        <v>40</v>
      </c>
      <c r="D3" s="18" t="s">
        <v>41</v>
      </c>
      <c r="E3" s="18" t="s">
        <v>42</v>
      </c>
      <c r="F3" s="18" t="str">
        <f t="shared" ref="F3:F66" si="0">CONCATENATE(D3,"-",E3)</f>
        <v>CONSEJO SOCIAL - U02500002</v>
      </c>
      <c r="G3" s="18" t="s">
        <v>45</v>
      </c>
      <c r="H3" s="18" t="s">
        <v>46</v>
      </c>
      <c r="I3" s="17" t="str">
        <f t="shared" ref="I3:I66" si="1">CONCATENATE(G3,"-",H3)</f>
        <v>SERVICIO DE CONTRATACIÓN - U02500060</v>
      </c>
    </row>
    <row r="4" spans="1:10" x14ac:dyDescent="0.25">
      <c r="A4" t="s">
        <v>38</v>
      </c>
      <c r="B4" t="s">
        <v>39</v>
      </c>
      <c r="C4" s="17" t="s">
        <v>40</v>
      </c>
      <c r="D4" s="18" t="s">
        <v>47</v>
      </c>
      <c r="E4" s="18" t="s">
        <v>48</v>
      </c>
      <c r="F4" s="18" t="str">
        <f t="shared" si="0"/>
        <v>DEFENSOR UNIVERSITARIO - U02500005</v>
      </c>
      <c r="G4" s="18" t="s">
        <v>47</v>
      </c>
      <c r="H4" s="18" t="s">
        <v>48</v>
      </c>
      <c r="I4" s="17" t="str">
        <f t="shared" si="1"/>
        <v>DEFENSOR UNIVERSITARIO - U02500005</v>
      </c>
    </row>
    <row r="5" spans="1:10" x14ac:dyDescent="0.25">
      <c r="A5" t="s">
        <v>38</v>
      </c>
      <c r="B5" t="s">
        <v>39</v>
      </c>
      <c r="C5" s="17" t="s">
        <v>40</v>
      </c>
      <c r="D5" s="18" t="s">
        <v>49</v>
      </c>
      <c r="E5" s="18" t="s">
        <v>50</v>
      </c>
      <c r="F5" s="18" t="str">
        <f t="shared" si="0"/>
        <v>GERENCIA - U02500006</v>
      </c>
      <c r="G5" s="18" t="s">
        <v>43</v>
      </c>
      <c r="H5" s="18" t="s">
        <v>44</v>
      </c>
      <c r="I5" s="17" t="str">
        <f t="shared" si="1"/>
        <v>SERVICIO DE RETRIBUCIONES Y PAGOS - U02500061</v>
      </c>
    </row>
    <row r="6" spans="1:10" x14ac:dyDescent="0.25">
      <c r="A6" t="s">
        <v>38</v>
      </c>
      <c r="B6" t="s">
        <v>39</v>
      </c>
      <c r="C6" s="17" t="s">
        <v>40</v>
      </c>
      <c r="D6" s="18" t="s">
        <v>49</v>
      </c>
      <c r="E6" s="18" t="s">
        <v>50</v>
      </c>
      <c r="F6" s="18" t="str">
        <f t="shared" si="0"/>
        <v>GERENCIA - U02500006</v>
      </c>
      <c r="G6" s="18" t="s">
        <v>51</v>
      </c>
      <c r="H6" s="18" t="s">
        <v>52</v>
      </c>
      <c r="I6" s="17" t="str">
        <f t="shared" si="1"/>
        <v>SERVICIO DE ASUNTOS GENERALES Y REGIMEN INTERIOR - U02500056</v>
      </c>
    </row>
    <row r="7" spans="1:10" x14ac:dyDescent="0.25">
      <c r="A7" t="s">
        <v>38</v>
      </c>
      <c r="B7" t="s">
        <v>39</v>
      </c>
      <c r="C7" s="17" t="s">
        <v>40</v>
      </c>
      <c r="D7" s="18" t="s">
        <v>49</v>
      </c>
      <c r="E7" s="18" t="s">
        <v>50</v>
      </c>
      <c r="F7" s="18" t="str">
        <f t="shared" si="0"/>
        <v>GERENCIA - U02500006</v>
      </c>
      <c r="G7" s="18" t="s">
        <v>45</v>
      </c>
      <c r="H7" s="18" t="s">
        <v>46</v>
      </c>
      <c r="I7" s="17" t="str">
        <f t="shared" si="1"/>
        <v>SERVICIO DE CONTRATACIÓN - U02500060</v>
      </c>
    </row>
    <row r="8" spans="1:10" x14ac:dyDescent="0.25">
      <c r="A8" t="s">
        <v>38</v>
      </c>
      <c r="B8" t="s">
        <v>39</v>
      </c>
      <c r="C8" s="17" t="s">
        <v>40</v>
      </c>
      <c r="D8" s="18" t="s">
        <v>53</v>
      </c>
      <c r="E8" s="18" t="s">
        <v>54</v>
      </c>
      <c r="F8" s="18" t="str">
        <f t="shared" si="0"/>
        <v>SECRETARÍA GENERAL - U02500007</v>
      </c>
      <c r="G8" s="18" t="s">
        <v>43</v>
      </c>
      <c r="H8" s="18" t="s">
        <v>44</v>
      </c>
      <c r="I8" s="17" t="str">
        <f t="shared" si="1"/>
        <v>SERVICIO DE RETRIBUCIONES Y PAGOS - U02500061</v>
      </c>
    </row>
    <row r="9" spans="1:10" x14ac:dyDescent="0.25">
      <c r="A9" t="s">
        <v>38</v>
      </c>
      <c r="B9" t="s">
        <v>39</v>
      </c>
      <c r="C9" s="17" t="s">
        <v>40</v>
      </c>
      <c r="D9" s="18" t="s">
        <v>53</v>
      </c>
      <c r="E9" s="18" t="s">
        <v>54</v>
      </c>
      <c r="F9" s="18" t="str">
        <f t="shared" si="0"/>
        <v>SECRETARÍA GENERAL - U02500007</v>
      </c>
      <c r="G9" s="18" t="s">
        <v>45</v>
      </c>
      <c r="H9" s="18" t="s">
        <v>46</v>
      </c>
      <c r="I9" s="17" t="str">
        <f t="shared" si="1"/>
        <v>SERVICIO DE CONTRATACIÓN - U02500060</v>
      </c>
    </row>
    <row r="10" spans="1:10" x14ac:dyDescent="0.25">
      <c r="A10" t="s">
        <v>38</v>
      </c>
      <c r="B10" t="s">
        <v>39</v>
      </c>
      <c r="C10" s="17" t="s">
        <v>40</v>
      </c>
      <c r="D10" s="18" t="s">
        <v>55</v>
      </c>
      <c r="E10" s="18" t="s">
        <v>56</v>
      </c>
      <c r="F10" s="18" t="str">
        <f t="shared" si="0"/>
        <v>VICERRECTORADO DE ASUNTOS ECONÓMICOS - U02500009</v>
      </c>
      <c r="G10" s="18" t="s">
        <v>43</v>
      </c>
      <c r="H10" s="18" t="s">
        <v>44</v>
      </c>
      <c r="I10" s="17" t="str">
        <f t="shared" si="1"/>
        <v>SERVICIO DE RETRIBUCIONES Y PAGOS - U02500061</v>
      </c>
    </row>
    <row r="11" spans="1:10" x14ac:dyDescent="0.25">
      <c r="A11" t="s">
        <v>38</v>
      </c>
      <c r="B11" t="s">
        <v>39</v>
      </c>
      <c r="C11" s="17" t="s">
        <v>40</v>
      </c>
      <c r="D11" s="18" t="s">
        <v>55</v>
      </c>
      <c r="E11" s="18" t="s">
        <v>56</v>
      </c>
      <c r="F11" s="18" t="str">
        <f t="shared" si="0"/>
        <v>VICERRECTORADO DE ASUNTOS ECONÓMICOS - U02500009</v>
      </c>
      <c r="G11" s="18" t="s">
        <v>51</v>
      </c>
      <c r="H11" s="18" t="s">
        <v>52</v>
      </c>
      <c r="I11" s="17" t="str">
        <f t="shared" si="1"/>
        <v>SERVICIO DE ASUNTOS GENERALES Y REGIMEN INTERIOR - U02500056</v>
      </c>
    </row>
    <row r="12" spans="1:10" x14ac:dyDescent="0.25">
      <c r="A12" t="s">
        <v>38</v>
      </c>
      <c r="B12" t="s">
        <v>39</v>
      </c>
      <c r="C12" s="17" t="s">
        <v>40</v>
      </c>
      <c r="D12" s="18" t="s">
        <v>55</v>
      </c>
      <c r="E12" s="18" t="s">
        <v>56</v>
      </c>
      <c r="F12" s="18" t="str">
        <f t="shared" si="0"/>
        <v>VICERRECTORADO DE ASUNTOS ECONÓMICOS - U02500009</v>
      </c>
      <c r="G12" s="18" t="s">
        <v>45</v>
      </c>
      <c r="H12" s="18" t="s">
        <v>46</v>
      </c>
      <c r="I12" s="17" t="str">
        <f t="shared" si="1"/>
        <v>SERVICIO DE CONTRATACIÓN - U02500060</v>
      </c>
    </row>
    <row r="13" spans="1:10" x14ac:dyDescent="0.25">
      <c r="A13" s="16" t="s">
        <v>38</v>
      </c>
      <c r="B13" s="16" t="s">
        <v>39</v>
      </c>
      <c r="C13" s="17" t="s">
        <v>40</v>
      </c>
      <c r="D13" s="19" t="s">
        <v>55</v>
      </c>
      <c r="E13" s="19" t="s">
        <v>56</v>
      </c>
      <c r="F13" s="18" t="str">
        <f t="shared" si="0"/>
        <v>VICERRECTORADO DE ASUNTOS ECONÓMICOS - U02500009</v>
      </c>
      <c r="G13" s="19" t="s">
        <v>57</v>
      </c>
      <c r="H13" s="18" t="s">
        <v>58</v>
      </c>
      <c r="I13" s="17" t="str">
        <f t="shared" si="1"/>
        <v>ÁREA DE PROYECTOS DE INVESTIGACIÓN DE LA OTT - U02500066</v>
      </c>
      <c r="J13" s="16" t="s">
        <v>59</v>
      </c>
    </row>
    <row r="14" spans="1:10" x14ac:dyDescent="0.25">
      <c r="A14" t="s">
        <v>38</v>
      </c>
      <c r="B14" t="s">
        <v>39</v>
      </c>
      <c r="C14" s="17" t="s">
        <v>40</v>
      </c>
      <c r="D14" s="18" t="s">
        <v>60</v>
      </c>
      <c r="E14" s="18" t="s">
        <v>61</v>
      </c>
      <c r="F14" s="18" t="str">
        <f t="shared" si="0"/>
        <v>ETS DE ARQUITECTURA - U02500018</v>
      </c>
      <c r="G14" s="18" t="s">
        <v>60</v>
      </c>
      <c r="H14" s="18" t="s">
        <v>61</v>
      </c>
      <c r="I14" s="17" t="str">
        <f t="shared" si="1"/>
        <v>ETS DE ARQUITECTURA - U02500018</v>
      </c>
    </row>
    <row r="15" spans="1:10" x14ac:dyDescent="0.25">
      <c r="A15" t="s">
        <v>38</v>
      </c>
      <c r="B15" t="s">
        <v>39</v>
      </c>
      <c r="C15" s="17" t="s">
        <v>40</v>
      </c>
      <c r="D15" s="18" t="s">
        <v>62</v>
      </c>
      <c r="E15" s="18" t="s">
        <v>63</v>
      </c>
      <c r="F15" s="18" t="str">
        <f t="shared" si="0"/>
        <v>ETS DE INGENIEROS DE CAMINOS, CANALES Y PUERTOS - U02500019</v>
      </c>
      <c r="G15" s="18" t="s">
        <v>62</v>
      </c>
      <c r="H15" s="18" t="s">
        <v>63</v>
      </c>
      <c r="I15" s="17" t="str">
        <f t="shared" si="1"/>
        <v>ETS DE INGENIEROS DE CAMINOS, CANALES Y PUERTOS - U02500019</v>
      </c>
    </row>
    <row r="16" spans="1:10" x14ac:dyDescent="0.25">
      <c r="A16" t="s">
        <v>38</v>
      </c>
      <c r="B16" t="s">
        <v>39</v>
      </c>
      <c r="C16" s="17" t="s">
        <v>40</v>
      </c>
      <c r="D16" s="18" t="s">
        <v>64</v>
      </c>
      <c r="E16" s="18" t="s">
        <v>65</v>
      </c>
      <c r="F16" s="18" t="str">
        <f t="shared" si="0"/>
        <v>ETS DE INGENIEROS INDUSTRIALES - U02500020</v>
      </c>
      <c r="G16" s="18" t="s">
        <v>64</v>
      </c>
      <c r="H16" s="18" t="s">
        <v>65</v>
      </c>
      <c r="I16" s="17" t="str">
        <f t="shared" si="1"/>
        <v>ETS DE INGENIEROS INDUSTRIALES - U02500020</v>
      </c>
    </row>
    <row r="17" spans="1:9" x14ac:dyDescent="0.25">
      <c r="A17" t="s">
        <v>38</v>
      </c>
      <c r="B17" t="s">
        <v>39</v>
      </c>
      <c r="C17" s="17" t="s">
        <v>40</v>
      </c>
      <c r="D17" s="18" t="s">
        <v>66</v>
      </c>
      <c r="E17" s="18" t="s">
        <v>67</v>
      </c>
      <c r="F17" s="18" t="str">
        <f t="shared" si="0"/>
        <v>ETS DE INGENIEROS DE MINAS Y ENERGÍA - U02500021</v>
      </c>
      <c r="G17" s="18" t="s">
        <v>66</v>
      </c>
      <c r="H17" s="18" t="s">
        <v>67</v>
      </c>
      <c r="I17" s="17" t="str">
        <f t="shared" si="1"/>
        <v>ETS DE INGENIEROS DE MINAS Y ENERGÍA - U02500021</v>
      </c>
    </row>
    <row r="18" spans="1:9" x14ac:dyDescent="0.25">
      <c r="A18" t="s">
        <v>38</v>
      </c>
      <c r="B18" t="s">
        <v>39</v>
      </c>
      <c r="C18" s="17" t="s">
        <v>40</v>
      </c>
      <c r="D18" s="18" t="s">
        <v>68</v>
      </c>
      <c r="E18" s="18" t="s">
        <v>69</v>
      </c>
      <c r="F18" s="18" t="str">
        <f t="shared" si="0"/>
        <v>ETS DE INGENIEROS DE MONTES - U02500022</v>
      </c>
      <c r="G18" s="18" t="s">
        <v>70</v>
      </c>
      <c r="H18" s="18" t="s">
        <v>71</v>
      </c>
      <c r="I18" s="17" t="str">
        <f t="shared" si="1"/>
        <v>ETS DE INGENIERIA DE MONTES, FORESTAL Y DEL MEDIO NATURAL - U02500028</v>
      </c>
    </row>
    <row r="19" spans="1:9" x14ac:dyDescent="0.25">
      <c r="A19" t="s">
        <v>38</v>
      </c>
      <c r="B19" t="s">
        <v>39</v>
      </c>
      <c r="C19" s="17" t="s">
        <v>40</v>
      </c>
      <c r="D19" s="18" t="s">
        <v>72</v>
      </c>
      <c r="E19" s="18" t="s">
        <v>73</v>
      </c>
      <c r="F19" s="18" t="str">
        <f t="shared" si="0"/>
        <v>ETS DE INGENIEROS NAVALES - U02500023</v>
      </c>
      <c r="G19" s="18" t="s">
        <v>72</v>
      </c>
      <c r="H19" s="18" t="s">
        <v>73</v>
      </c>
      <c r="I19" s="17" t="str">
        <f t="shared" si="1"/>
        <v>ETS DE INGENIEROS NAVALES - U02500023</v>
      </c>
    </row>
    <row r="20" spans="1:9" x14ac:dyDescent="0.25">
      <c r="A20" t="s">
        <v>38</v>
      </c>
      <c r="B20" t="s">
        <v>39</v>
      </c>
      <c r="C20" s="17" t="s">
        <v>40</v>
      </c>
      <c r="D20" s="18" t="s">
        <v>74</v>
      </c>
      <c r="E20" s="18" t="s">
        <v>75</v>
      </c>
      <c r="F20" s="18" t="str">
        <f t="shared" si="0"/>
        <v>ETS DE INGENIEROS DE TELECOMUNICACIÓN - U02500024</v>
      </c>
      <c r="G20" s="18" t="s">
        <v>74</v>
      </c>
      <c r="H20" s="18" t="s">
        <v>75</v>
      </c>
      <c r="I20" s="17" t="str">
        <f t="shared" si="1"/>
        <v>ETS DE INGENIEROS DE TELECOMUNICACIÓN - U02500024</v>
      </c>
    </row>
    <row r="21" spans="1:9" x14ac:dyDescent="0.25">
      <c r="A21" t="s">
        <v>38</v>
      </c>
      <c r="B21" t="s">
        <v>39</v>
      </c>
      <c r="C21" s="17" t="s">
        <v>40</v>
      </c>
      <c r="D21" s="18" t="s">
        <v>76</v>
      </c>
      <c r="E21" s="18" t="s">
        <v>77</v>
      </c>
      <c r="F21" s="18" t="str">
        <f t="shared" si="0"/>
        <v>ETS DE INGENIEROS INFORMÁTICOS - U02500025</v>
      </c>
      <c r="G21" s="18" t="s">
        <v>76</v>
      </c>
      <c r="H21" s="18" t="s">
        <v>77</v>
      </c>
      <c r="I21" s="17" t="str">
        <f t="shared" si="1"/>
        <v>ETS DE INGENIEROS INFORMÁTICOS - U02500025</v>
      </c>
    </row>
    <row r="22" spans="1:9" x14ac:dyDescent="0.25">
      <c r="A22" t="s">
        <v>38</v>
      </c>
      <c r="B22" t="s">
        <v>39</v>
      </c>
      <c r="C22" s="17" t="s">
        <v>40</v>
      </c>
      <c r="D22" s="18" t="s">
        <v>78</v>
      </c>
      <c r="E22" s="18" t="s">
        <v>79</v>
      </c>
      <c r="F22" s="18" t="str">
        <f t="shared" si="0"/>
        <v>FACULTAD DE CIENCIAS DE LA ACTIVIDAD FÍSICA Y DEL DEPORTE - U02500026</v>
      </c>
      <c r="G22" s="18" t="s">
        <v>78</v>
      </c>
      <c r="H22" s="18" t="s">
        <v>79</v>
      </c>
      <c r="I22" s="17" t="str">
        <f t="shared" si="1"/>
        <v>FACULTAD DE CIENCIAS DE LA ACTIVIDAD FÍSICA Y DEL DEPORTE - U02500026</v>
      </c>
    </row>
    <row r="23" spans="1:9" x14ac:dyDescent="0.25">
      <c r="A23" t="s">
        <v>38</v>
      </c>
      <c r="B23" t="s">
        <v>39</v>
      </c>
      <c r="C23" s="17" t="s">
        <v>40</v>
      </c>
      <c r="D23" s="18" t="s">
        <v>80</v>
      </c>
      <c r="E23" s="18" t="s">
        <v>81</v>
      </c>
      <c r="F23" s="18" t="str">
        <f t="shared" si="0"/>
        <v>ETS DE INGENIEROS EN TOPOGRAFÍA, GEODESIA Y CARTOGRAFÍA - U02500027</v>
      </c>
      <c r="G23" s="18" t="s">
        <v>80</v>
      </c>
      <c r="H23" s="18" t="s">
        <v>81</v>
      </c>
      <c r="I23" s="17" t="str">
        <f t="shared" si="1"/>
        <v>ETS DE INGENIEROS EN TOPOGRAFÍA, GEODESIA Y CARTOGRAFÍA - U02500027</v>
      </c>
    </row>
    <row r="24" spans="1:9" x14ac:dyDescent="0.25">
      <c r="A24" t="s">
        <v>38</v>
      </c>
      <c r="B24" t="s">
        <v>39</v>
      </c>
      <c r="C24" s="17" t="s">
        <v>40</v>
      </c>
      <c r="D24" s="18" t="s">
        <v>70</v>
      </c>
      <c r="E24" s="18" t="s">
        <v>71</v>
      </c>
      <c r="F24" s="18" t="str">
        <f t="shared" si="0"/>
        <v>ETS DE INGENIERIA DE MONTES, FORESTAL Y DEL MEDIO NATURAL - U02500028</v>
      </c>
      <c r="G24" s="18" t="s">
        <v>70</v>
      </c>
      <c r="H24" s="18" t="s">
        <v>71</v>
      </c>
      <c r="I24" s="17" t="str">
        <f t="shared" si="1"/>
        <v>ETS DE INGENIERIA DE MONTES, FORESTAL Y DEL MEDIO NATURAL - U02500028</v>
      </c>
    </row>
    <row r="25" spans="1:9" x14ac:dyDescent="0.25">
      <c r="A25" t="s">
        <v>38</v>
      </c>
      <c r="B25" t="s">
        <v>39</v>
      </c>
      <c r="C25" s="17" t="s">
        <v>40</v>
      </c>
      <c r="D25" s="18" t="s">
        <v>82</v>
      </c>
      <c r="E25" s="18" t="s">
        <v>83</v>
      </c>
      <c r="F25" s="18" t="str">
        <f t="shared" si="0"/>
        <v>ETS DE INGENIERIA AERONÁUTICA Y DEL ESPACIO - U02500029</v>
      </c>
      <c r="G25" s="18" t="s">
        <v>82</v>
      </c>
      <c r="H25" s="18" t="s">
        <v>83</v>
      </c>
      <c r="I25" s="17" t="str">
        <f t="shared" si="1"/>
        <v>ETS DE INGENIERIA AERONÁUTICA Y DEL ESPACIO - U02500029</v>
      </c>
    </row>
    <row r="26" spans="1:9" x14ac:dyDescent="0.25">
      <c r="A26" t="s">
        <v>38</v>
      </c>
      <c r="B26" t="s">
        <v>39</v>
      </c>
      <c r="C26" s="17" t="s">
        <v>40</v>
      </c>
      <c r="D26" s="18" t="s">
        <v>84</v>
      </c>
      <c r="E26" s="18" t="s">
        <v>85</v>
      </c>
      <c r="F26" s="18" t="str">
        <f t="shared" si="0"/>
        <v>ETS DE EDIFICACIÓN - U02500032</v>
      </c>
      <c r="G26" s="18" t="s">
        <v>84</v>
      </c>
      <c r="H26" s="18" t="s">
        <v>85</v>
      </c>
      <c r="I26" s="17" t="str">
        <f t="shared" si="1"/>
        <v>ETS DE EDIFICACIÓN - U02500032</v>
      </c>
    </row>
    <row r="27" spans="1:9" x14ac:dyDescent="0.25">
      <c r="A27" t="s">
        <v>38</v>
      </c>
      <c r="B27" t="s">
        <v>39</v>
      </c>
      <c r="C27" s="17" t="s">
        <v>40</v>
      </c>
      <c r="D27" s="18" t="s">
        <v>86</v>
      </c>
      <c r="E27" s="18" t="s">
        <v>87</v>
      </c>
      <c r="F27" s="18" t="str">
        <f t="shared" si="0"/>
        <v>EU DE INGENIERIA TÉCNICA FORESTAL - U02500033</v>
      </c>
      <c r="G27" s="18" t="s">
        <v>86</v>
      </c>
      <c r="H27" s="18" t="s">
        <v>87</v>
      </c>
      <c r="I27" s="17" t="str">
        <f t="shared" si="1"/>
        <v>EU DE INGENIERIA TÉCNICA FORESTAL - U02500033</v>
      </c>
    </row>
    <row r="28" spans="1:9" x14ac:dyDescent="0.25">
      <c r="A28" t="s">
        <v>38</v>
      </c>
      <c r="B28" t="s">
        <v>39</v>
      </c>
      <c r="C28" s="17" t="s">
        <v>40</v>
      </c>
      <c r="D28" s="18" t="s">
        <v>88</v>
      </c>
      <c r="E28" s="18" t="s">
        <v>89</v>
      </c>
      <c r="F28" s="18" t="str">
        <f t="shared" si="0"/>
        <v>ETS DE INGENIERÍA Y DISEÑO INDUSTRIAL - U02500034</v>
      </c>
      <c r="G28" s="18" t="s">
        <v>88</v>
      </c>
      <c r="H28" s="18" t="s">
        <v>89</v>
      </c>
      <c r="I28" s="17" t="str">
        <f t="shared" si="1"/>
        <v>ETS DE INGENIERÍA Y DISEÑO INDUSTRIAL - U02500034</v>
      </c>
    </row>
    <row r="29" spans="1:9" x14ac:dyDescent="0.25">
      <c r="A29" t="s">
        <v>38</v>
      </c>
      <c r="B29" t="s">
        <v>39</v>
      </c>
      <c r="C29" s="17" t="s">
        <v>40</v>
      </c>
      <c r="D29" s="18" t="s">
        <v>90</v>
      </c>
      <c r="E29" s="18" t="s">
        <v>91</v>
      </c>
      <c r="F29" s="18" t="str">
        <f t="shared" si="0"/>
        <v>ETS DE INGENIERÍA CIVIL - U02500035</v>
      </c>
      <c r="G29" s="18" t="s">
        <v>90</v>
      </c>
      <c r="H29" s="18" t="s">
        <v>91</v>
      </c>
      <c r="I29" s="17" t="str">
        <f t="shared" si="1"/>
        <v>ETS DE INGENIERÍA CIVIL - U02500035</v>
      </c>
    </row>
    <row r="30" spans="1:9" x14ac:dyDescent="0.25">
      <c r="A30" t="s">
        <v>38</v>
      </c>
      <c r="B30" t="s">
        <v>39</v>
      </c>
      <c r="C30" s="17" t="s">
        <v>40</v>
      </c>
      <c r="D30" s="18" t="s">
        <v>92</v>
      </c>
      <c r="E30" s="18" t="s">
        <v>93</v>
      </c>
      <c r="F30" s="18" t="str">
        <f t="shared" si="0"/>
        <v>ETS DE INGENIERÍA Y SISTEMAS DE TELECOMUNICACIÓN - U02500036</v>
      </c>
      <c r="G30" s="18" t="s">
        <v>92</v>
      </c>
      <c r="H30" s="18" t="s">
        <v>93</v>
      </c>
      <c r="I30" s="17" t="str">
        <f t="shared" si="1"/>
        <v>ETS DE INGENIERÍA Y SISTEMAS DE TELECOMUNICACIÓN - U02500036</v>
      </c>
    </row>
    <row r="31" spans="1:9" x14ac:dyDescent="0.25">
      <c r="A31" t="s">
        <v>38</v>
      </c>
      <c r="B31" t="s">
        <v>39</v>
      </c>
      <c r="C31" s="17" t="s">
        <v>40</v>
      </c>
      <c r="D31" s="18" t="s">
        <v>94</v>
      </c>
      <c r="E31" s="18" t="s">
        <v>95</v>
      </c>
      <c r="F31" s="18" t="str">
        <f t="shared" si="0"/>
        <v>ETS DE INGENIERÍA DE SISTEMAS INFORMÁTICOS - U02500037</v>
      </c>
      <c r="G31" s="18" t="s">
        <v>94</v>
      </c>
      <c r="H31" s="18" t="s">
        <v>95</v>
      </c>
      <c r="I31" s="17" t="str">
        <f t="shared" si="1"/>
        <v>ETS DE INGENIERÍA DE SISTEMAS INFORMÁTICOS - U02500037</v>
      </c>
    </row>
    <row r="32" spans="1:9" x14ac:dyDescent="0.25">
      <c r="A32" t="s">
        <v>38</v>
      </c>
      <c r="B32" t="s">
        <v>39</v>
      </c>
      <c r="C32" s="17" t="s">
        <v>40</v>
      </c>
      <c r="D32" s="18" t="s">
        <v>96</v>
      </c>
      <c r="E32" s="18" t="s">
        <v>97</v>
      </c>
      <c r="F32" s="18" t="str">
        <f t="shared" si="0"/>
        <v>INSTITUTO DE CIENCIAS DE LA EDUCACIÓN (ICE) - U02500040</v>
      </c>
      <c r="G32" s="18" t="s">
        <v>96</v>
      </c>
      <c r="H32" s="18" t="s">
        <v>97</v>
      </c>
      <c r="I32" s="17" t="str">
        <f t="shared" si="1"/>
        <v>INSTITUTO DE CIENCIAS DE LA EDUCACIÓN (ICE) - U02500040</v>
      </c>
    </row>
    <row r="33" spans="1:9" x14ac:dyDescent="0.25">
      <c r="A33" t="s">
        <v>38</v>
      </c>
      <c r="B33" t="s">
        <v>39</v>
      </c>
      <c r="C33" s="17" t="s">
        <v>40</v>
      </c>
      <c r="D33" s="18" t="s">
        <v>98</v>
      </c>
      <c r="E33" s="18" t="s">
        <v>99</v>
      </c>
      <c r="F33" s="18" t="str">
        <f t="shared" si="0"/>
        <v>COMPOSICIÓN ARQUITECTÓNICA - GE0002594</v>
      </c>
      <c r="G33" s="18" t="s">
        <v>60</v>
      </c>
      <c r="H33" s="18" t="s">
        <v>61</v>
      </c>
      <c r="I33" s="17" t="str">
        <f t="shared" si="1"/>
        <v>ETS DE ARQUITECTURA - U02500018</v>
      </c>
    </row>
    <row r="34" spans="1:9" x14ac:dyDescent="0.25">
      <c r="A34" t="s">
        <v>38</v>
      </c>
      <c r="B34" t="s">
        <v>39</v>
      </c>
      <c r="C34" s="17" t="s">
        <v>40</v>
      </c>
      <c r="D34" s="18" t="s">
        <v>100</v>
      </c>
      <c r="E34" s="18" t="s">
        <v>101</v>
      </c>
      <c r="F34" s="18" t="str">
        <f t="shared" si="0"/>
        <v>CONSTRUCCIÓN Y TECNOLOGÍA ARQUITECTÓNICAS - GE0002595</v>
      </c>
      <c r="G34" s="18" t="s">
        <v>60</v>
      </c>
      <c r="H34" s="18" t="s">
        <v>61</v>
      </c>
      <c r="I34" s="17" t="str">
        <f t="shared" si="1"/>
        <v>ETS DE ARQUITECTURA - U02500018</v>
      </c>
    </row>
    <row r="35" spans="1:9" x14ac:dyDescent="0.25">
      <c r="A35" t="s">
        <v>38</v>
      </c>
      <c r="B35" t="s">
        <v>39</v>
      </c>
      <c r="C35" s="17" t="s">
        <v>40</v>
      </c>
      <c r="D35" s="18" t="s">
        <v>102</v>
      </c>
      <c r="E35" s="18" t="s">
        <v>103</v>
      </c>
      <c r="F35" s="18" t="str">
        <f t="shared" si="0"/>
        <v>ESTRUCTURAS Y FÍSICA DE EDIFICACIÓN - GE0002596</v>
      </c>
      <c r="G35" s="18" t="s">
        <v>60</v>
      </c>
      <c r="H35" s="18" t="s">
        <v>61</v>
      </c>
      <c r="I35" s="17" t="str">
        <f t="shared" si="1"/>
        <v>ETS DE ARQUITECTURA - U02500018</v>
      </c>
    </row>
    <row r="36" spans="1:9" x14ac:dyDescent="0.25">
      <c r="A36" t="s">
        <v>38</v>
      </c>
      <c r="B36" t="s">
        <v>39</v>
      </c>
      <c r="C36" s="17" t="s">
        <v>40</v>
      </c>
      <c r="D36" s="18" t="s">
        <v>104</v>
      </c>
      <c r="E36" s="18" t="s">
        <v>105</v>
      </c>
      <c r="F36" s="18" t="str">
        <f t="shared" si="0"/>
        <v>IDEACIÓN GRÁFICA ARQUITECTÓNICA - GE0002597</v>
      </c>
      <c r="G36" s="18" t="s">
        <v>60</v>
      </c>
      <c r="H36" s="18" t="s">
        <v>61</v>
      </c>
      <c r="I36" s="17" t="str">
        <f t="shared" si="1"/>
        <v>ETS DE ARQUITECTURA - U02500018</v>
      </c>
    </row>
    <row r="37" spans="1:9" x14ac:dyDescent="0.25">
      <c r="A37" t="s">
        <v>38</v>
      </c>
      <c r="B37" t="s">
        <v>39</v>
      </c>
      <c r="C37" s="17" t="s">
        <v>40</v>
      </c>
      <c r="D37" s="18" t="s">
        <v>106</v>
      </c>
      <c r="E37" s="18" t="s">
        <v>107</v>
      </c>
      <c r="F37" s="18" t="str">
        <f t="shared" si="0"/>
        <v>LINGÜÍSTICA APLICADA A LA CIENCIA Y A LA TECNOLOGÍA - GE0002654</v>
      </c>
      <c r="G37" s="18" t="s">
        <v>60</v>
      </c>
      <c r="H37" s="18" t="s">
        <v>61</v>
      </c>
      <c r="I37" s="17" t="str">
        <f t="shared" si="1"/>
        <v>ETS DE ARQUITECTURA - U02500018</v>
      </c>
    </row>
    <row r="38" spans="1:9" x14ac:dyDescent="0.25">
      <c r="A38" t="s">
        <v>38</v>
      </c>
      <c r="B38" t="s">
        <v>39</v>
      </c>
      <c r="C38" s="17" t="s">
        <v>40</v>
      </c>
      <c r="D38" s="18" t="s">
        <v>108</v>
      </c>
      <c r="E38" s="18" t="s">
        <v>109</v>
      </c>
      <c r="F38" s="18" t="str">
        <f t="shared" si="0"/>
        <v>MATEMÁTICA APLICADA - GE0002598</v>
      </c>
      <c r="G38" s="18" t="s">
        <v>60</v>
      </c>
      <c r="H38" s="18" t="s">
        <v>61</v>
      </c>
      <c r="I38" s="17" t="str">
        <f t="shared" si="1"/>
        <v>ETS DE ARQUITECTURA - U02500018</v>
      </c>
    </row>
    <row r="39" spans="1:9" x14ac:dyDescent="0.25">
      <c r="A39" t="s">
        <v>38</v>
      </c>
      <c r="B39" t="s">
        <v>39</v>
      </c>
      <c r="C39" s="17" t="s">
        <v>40</v>
      </c>
      <c r="D39" s="18" t="s">
        <v>110</v>
      </c>
      <c r="E39" s="18" t="s">
        <v>111</v>
      </c>
      <c r="F39" s="18" t="str">
        <f t="shared" si="0"/>
        <v>PROYECTOS ARQUITECTÓNICOS - GE0002599</v>
      </c>
      <c r="G39" s="18" t="s">
        <v>60</v>
      </c>
      <c r="H39" s="18" t="s">
        <v>61</v>
      </c>
      <c r="I39" s="17" t="str">
        <f t="shared" si="1"/>
        <v>ETS DE ARQUITECTURA - U02500018</v>
      </c>
    </row>
    <row r="40" spans="1:9" x14ac:dyDescent="0.25">
      <c r="A40" t="s">
        <v>38</v>
      </c>
      <c r="B40" t="s">
        <v>39</v>
      </c>
      <c r="C40" s="17" t="s">
        <v>40</v>
      </c>
      <c r="D40" s="18" t="s">
        <v>112</v>
      </c>
      <c r="E40" s="18" t="s">
        <v>113</v>
      </c>
      <c r="F40" s="18" t="str">
        <f t="shared" si="0"/>
        <v>URBANÍSTICA Y ORDENACIÓN DEL TERRITORIO - GE0002600</v>
      </c>
      <c r="G40" s="18" t="s">
        <v>60</v>
      </c>
      <c r="H40" s="18" t="s">
        <v>61</v>
      </c>
      <c r="I40" s="17" t="str">
        <f t="shared" si="1"/>
        <v>ETS DE ARQUITECTURA - U02500018</v>
      </c>
    </row>
    <row r="41" spans="1:9" x14ac:dyDescent="0.25">
      <c r="A41" t="s">
        <v>38</v>
      </c>
      <c r="B41" t="s">
        <v>39</v>
      </c>
      <c r="C41" s="17" t="s">
        <v>40</v>
      </c>
      <c r="D41" s="18" t="s">
        <v>114</v>
      </c>
      <c r="E41" s="18" t="s">
        <v>115</v>
      </c>
      <c r="F41" s="18" t="str">
        <f t="shared" si="0"/>
        <v>CIENCIA DE LOS MATERIALES - GE0002602</v>
      </c>
      <c r="G41" s="18" t="s">
        <v>62</v>
      </c>
      <c r="H41" s="18" t="s">
        <v>63</v>
      </c>
      <c r="I41" s="17" t="str">
        <f t="shared" si="1"/>
        <v>ETS DE INGENIEROS DE CAMINOS, CANALES Y PUERTOS - U02500019</v>
      </c>
    </row>
    <row r="42" spans="1:9" x14ac:dyDescent="0.25">
      <c r="A42" t="s">
        <v>38</v>
      </c>
      <c r="B42" t="s">
        <v>39</v>
      </c>
      <c r="C42" s="17" t="s">
        <v>40</v>
      </c>
      <c r="D42" s="18" t="s">
        <v>116</v>
      </c>
      <c r="E42" s="18" t="s">
        <v>117</v>
      </c>
      <c r="F42" s="18" t="str">
        <f t="shared" si="0"/>
        <v>ING. CIVIL: HIDRÁULICA, ENERGÍA Y MEDIO AMBIENTE - GE0002604</v>
      </c>
      <c r="G42" s="18" t="s">
        <v>62</v>
      </c>
      <c r="H42" s="18" t="s">
        <v>63</v>
      </c>
      <c r="I42" s="17" t="str">
        <f t="shared" si="1"/>
        <v>ETS DE INGENIEROS DE CAMINOS, CANALES Y PUERTOS - U02500019</v>
      </c>
    </row>
    <row r="43" spans="1:9" x14ac:dyDescent="0.25">
      <c r="A43" t="s">
        <v>38</v>
      </c>
      <c r="B43" t="s">
        <v>39</v>
      </c>
      <c r="C43" s="17" t="s">
        <v>40</v>
      </c>
      <c r="D43" s="18" t="s">
        <v>118</v>
      </c>
      <c r="E43" s="18" t="s">
        <v>119</v>
      </c>
      <c r="F43" s="18" t="str">
        <f t="shared" si="0"/>
        <v>ING. CIVIL: TRANSPORTE Y TERRITORIO - GE0002605</v>
      </c>
      <c r="G43" s="18" t="s">
        <v>62</v>
      </c>
      <c r="H43" s="18" t="s">
        <v>63</v>
      </c>
      <c r="I43" s="17" t="str">
        <f t="shared" si="1"/>
        <v>ETS DE INGENIEROS DE CAMINOS, CANALES Y PUERTOS - U02500019</v>
      </c>
    </row>
    <row r="44" spans="1:9" x14ac:dyDescent="0.25">
      <c r="A44" t="s">
        <v>38</v>
      </c>
      <c r="B44" t="s">
        <v>39</v>
      </c>
      <c r="C44" s="17" t="s">
        <v>40</v>
      </c>
      <c r="D44" s="18" t="s">
        <v>120</v>
      </c>
      <c r="E44" s="18" t="s">
        <v>121</v>
      </c>
      <c r="F44" s="18" t="str">
        <f t="shared" si="0"/>
        <v>INGENIERÍA CIVIL: CONSTRUCCIÓN - GE0002603</v>
      </c>
      <c r="G44" s="18" t="s">
        <v>62</v>
      </c>
      <c r="H44" s="18" t="s">
        <v>63</v>
      </c>
      <c r="I44" s="17" t="str">
        <f t="shared" si="1"/>
        <v>ETS DE INGENIEROS DE CAMINOS, CANALES Y PUERTOS - U02500019</v>
      </c>
    </row>
    <row r="45" spans="1:9" x14ac:dyDescent="0.25">
      <c r="A45" t="s">
        <v>38</v>
      </c>
      <c r="B45" t="s">
        <v>39</v>
      </c>
      <c r="C45" s="17" t="s">
        <v>40</v>
      </c>
      <c r="D45" s="18" t="s">
        <v>122</v>
      </c>
      <c r="E45" s="18" t="s">
        <v>123</v>
      </c>
      <c r="F45" s="18" t="str">
        <f t="shared" si="0"/>
        <v>INGENIERÍA Y MORFOLOGÍA DEL TERRENO - GE0002606</v>
      </c>
      <c r="G45" s="18" t="s">
        <v>62</v>
      </c>
      <c r="H45" s="18" t="s">
        <v>63</v>
      </c>
      <c r="I45" s="17" t="str">
        <f t="shared" si="1"/>
        <v>ETS DE INGENIEROS DE CAMINOS, CANALES Y PUERTOS - U02500019</v>
      </c>
    </row>
    <row r="46" spans="1:9" x14ac:dyDescent="0.25">
      <c r="A46" t="s">
        <v>38</v>
      </c>
      <c r="B46" t="s">
        <v>39</v>
      </c>
      <c r="C46" s="17" t="s">
        <v>40</v>
      </c>
      <c r="D46" s="18" t="s">
        <v>106</v>
      </c>
      <c r="E46" s="18" t="s">
        <v>124</v>
      </c>
      <c r="F46" s="18" t="str">
        <f t="shared" si="0"/>
        <v>LINGÜÍSTICA APLICADA A LA CIENCIA Y A LA TECNOLOGÍA - GE0002609</v>
      </c>
      <c r="G46" s="18" t="s">
        <v>62</v>
      </c>
      <c r="H46" s="18" t="s">
        <v>63</v>
      </c>
      <c r="I46" s="17" t="str">
        <f t="shared" si="1"/>
        <v>ETS DE INGENIEROS DE CAMINOS, CANALES Y PUERTOS - U02500019</v>
      </c>
    </row>
    <row r="47" spans="1:9" x14ac:dyDescent="0.25">
      <c r="A47" t="s">
        <v>38</v>
      </c>
      <c r="B47" t="s">
        <v>39</v>
      </c>
      <c r="C47" s="17" t="s">
        <v>40</v>
      </c>
      <c r="D47" s="18" t="s">
        <v>125</v>
      </c>
      <c r="E47" s="18" t="s">
        <v>126</v>
      </c>
      <c r="F47" s="18" t="str">
        <f t="shared" si="0"/>
        <v>MATEMÁTICA E INFORMÁTICA APLICADA A LAS INGENIERÍAS CIVIL Y NAVAL - GE0002607</v>
      </c>
      <c r="G47" s="18" t="s">
        <v>62</v>
      </c>
      <c r="H47" s="18" t="s">
        <v>63</v>
      </c>
      <c r="I47" s="17" t="str">
        <f t="shared" si="1"/>
        <v>ETS DE INGENIEROS DE CAMINOS, CANALES Y PUERTOS - U02500019</v>
      </c>
    </row>
    <row r="48" spans="1:9" x14ac:dyDescent="0.25">
      <c r="A48" t="s">
        <v>38</v>
      </c>
      <c r="B48" t="s">
        <v>39</v>
      </c>
      <c r="C48" s="17" t="s">
        <v>40</v>
      </c>
      <c r="D48" s="18" t="s">
        <v>127</v>
      </c>
      <c r="E48" s="18" t="s">
        <v>128</v>
      </c>
      <c r="F48" s="18" t="str">
        <f t="shared" si="0"/>
        <v>MECÁNICA DE MEDIOS CONTINUOS Y TEORÍA DE ESTRUCTURAS - GE0002608</v>
      </c>
      <c r="G48" s="18" t="s">
        <v>62</v>
      </c>
      <c r="H48" s="18" t="s">
        <v>63</v>
      </c>
      <c r="I48" s="17" t="str">
        <f t="shared" si="1"/>
        <v>ETS DE INGENIEROS DE CAMINOS, CANALES Y PUERTOS - U02500019</v>
      </c>
    </row>
    <row r="49" spans="1:9" x14ac:dyDescent="0.25">
      <c r="A49" t="s">
        <v>38</v>
      </c>
      <c r="B49" t="s">
        <v>39</v>
      </c>
      <c r="C49" s="17" t="s">
        <v>40</v>
      </c>
      <c r="D49" s="18" t="s">
        <v>129</v>
      </c>
      <c r="E49" s="18" t="s">
        <v>130</v>
      </c>
      <c r="F49" s="18" t="str">
        <f t="shared" si="0"/>
        <v>AUTOMÁTICA, ING. ELÉCTRICA Y ELECTRÓNICA E INFORMÁTICA INDUSTRIAL - GE0002610</v>
      </c>
      <c r="G49" s="18" t="s">
        <v>64</v>
      </c>
      <c r="H49" s="18" t="s">
        <v>65</v>
      </c>
      <c r="I49" s="17" t="str">
        <f t="shared" si="1"/>
        <v>ETS DE INGENIEROS INDUSTRIALES - U02500020</v>
      </c>
    </row>
    <row r="50" spans="1:9" x14ac:dyDescent="0.25">
      <c r="A50" t="s">
        <v>38</v>
      </c>
      <c r="B50" t="s">
        <v>39</v>
      </c>
      <c r="C50" s="17" t="s">
        <v>40</v>
      </c>
      <c r="D50" s="18" t="s">
        <v>131</v>
      </c>
      <c r="E50" s="18" t="s">
        <v>132</v>
      </c>
      <c r="F50" s="18" t="str">
        <f t="shared" si="0"/>
        <v>FÍSICA APLICADA E INGENIERÍA DE MATERIALES - GE0002611</v>
      </c>
      <c r="G50" s="18" t="s">
        <v>64</v>
      </c>
      <c r="H50" s="18" t="s">
        <v>65</v>
      </c>
      <c r="I50" s="17" t="str">
        <f t="shared" si="1"/>
        <v>ETS DE INGENIEROS INDUSTRIALES - U02500020</v>
      </c>
    </row>
    <row r="51" spans="1:9" x14ac:dyDescent="0.25">
      <c r="A51" t="s">
        <v>38</v>
      </c>
      <c r="B51" t="s">
        <v>39</v>
      </c>
      <c r="C51" s="17" t="s">
        <v>40</v>
      </c>
      <c r="D51" s="18" t="s">
        <v>133</v>
      </c>
      <c r="E51" s="18" t="s">
        <v>134</v>
      </c>
      <c r="F51" s="18" t="str">
        <f t="shared" si="0"/>
        <v>ING. DE ORGANIZACIÓN, ADMINISTRACIÓN DE EMPRESAS Y ESTADÍSTICA - GE0002612</v>
      </c>
      <c r="G51" s="18" t="s">
        <v>64</v>
      </c>
      <c r="H51" s="18" t="s">
        <v>65</v>
      </c>
      <c r="I51" s="17" t="str">
        <f t="shared" si="1"/>
        <v>ETS DE INGENIEROS INDUSTRIALES - U02500020</v>
      </c>
    </row>
    <row r="52" spans="1:9" x14ac:dyDescent="0.25">
      <c r="A52" t="s">
        <v>38</v>
      </c>
      <c r="B52" t="s">
        <v>39</v>
      </c>
      <c r="C52" s="17" t="s">
        <v>40</v>
      </c>
      <c r="D52" s="18" t="s">
        <v>133</v>
      </c>
      <c r="E52" s="18" t="s">
        <v>134</v>
      </c>
      <c r="F52" s="18" t="str">
        <f t="shared" si="0"/>
        <v>ING. DE ORGANIZACIÓN, ADMINISTRACIÓN DE EMPRESAS Y ESTADÍSTICA - GE0002612</v>
      </c>
      <c r="G52" s="18" t="s">
        <v>76</v>
      </c>
      <c r="H52" s="18" t="s">
        <v>77</v>
      </c>
      <c r="I52" s="17" t="str">
        <f t="shared" si="1"/>
        <v>ETS DE INGENIEROS INFORMÁTICOS - U02500025</v>
      </c>
    </row>
    <row r="53" spans="1:9" x14ac:dyDescent="0.25">
      <c r="A53" t="s">
        <v>38</v>
      </c>
      <c r="B53" t="s">
        <v>39</v>
      </c>
      <c r="C53" s="17" t="s">
        <v>40</v>
      </c>
      <c r="D53" s="18" t="s">
        <v>133</v>
      </c>
      <c r="E53" s="18" t="s">
        <v>134</v>
      </c>
      <c r="F53" s="18" t="str">
        <f t="shared" si="0"/>
        <v>ING. DE ORGANIZACIÓN, ADMINISTRACIÓN DE EMPRESAS Y ESTADÍSTICA - GE0002612</v>
      </c>
      <c r="G53" s="18" t="s">
        <v>88</v>
      </c>
      <c r="H53" s="18" t="s">
        <v>89</v>
      </c>
      <c r="I53" s="17" t="str">
        <f t="shared" si="1"/>
        <v>ETS DE INGENIERÍA Y DISEÑO INDUSTRIAL - U02500034</v>
      </c>
    </row>
    <row r="54" spans="1:9" x14ac:dyDescent="0.25">
      <c r="A54" t="s">
        <v>38</v>
      </c>
      <c r="B54" t="s">
        <v>39</v>
      </c>
      <c r="C54" s="17" t="s">
        <v>40</v>
      </c>
      <c r="D54" s="18" t="s">
        <v>133</v>
      </c>
      <c r="E54" s="18" t="s">
        <v>134</v>
      </c>
      <c r="F54" s="18" t="str">
        <f t="shared" si="0"/>
        <v>ING. DE ORGANIZACIÓN, ADMINISTRACIÓN DE EMPRESAS Y ESTADÍSTICA - GE0002612</v>
      </c>
      <c r="G54" s="18" t="s">
        <v>92</v>
      </c>
      <c r="H54" s="18" t="s">
        <v>93</v>
      </c>
      <c r="I54" s="17" t="str">
        <f t="shared" si="1"/>
        <v>ETS DE INGENIERÍA Y SISTEMAS DE TELECOMUNICACIÓN - U02500036</v>
      </c>
    </row>
    <row r="55" spans="1:9" x14ac:dyDescent="0.25">
      <c r="A55" t="s">
        <v>38</v>
      </c>
      <c r="B55" t="s">
        <v>39</v>
      </c>
      <c r="C55" s="17" t="s">
        <v>40</v>
      </c>
      <c r="D55" s="18" t="s">
        <v>133</v>
      </c>
      <c r="E55" s="18" t="s">
        <v>134</v>
      </c>
      <c r="F55" s="18" t="str">
        <f t="shared" si="0"/>
        <v>ING. DE ORGANIZACIÓN, ADMINISTRACIÓN DE EMPRESAS Y ESTADÍSTICA - GE0002612</v>
      </c>
      <c r="G55" s="18" t="s">
        <v>94</v>
      </c>
      <c r="H55" s="18" t="s">
        <v>95</v>
      </c>
      <c r="I55" s="17" t="str">
        <f t="shared" si="1"/>
        <v>ETS DE INGENIERÍA DE SISTEMAS INFORMÁTICOS - U02500037</v>
      </c>
    </row>
    <row r="56" spans="1:9" x14ac:dyDescent="0.25">
      <c r="A56" t="s">
        <v>38</v>
      </c>
      <c r="B56" t="s">
        <v>39</v>
      </c>
      <c r="C56" s="17" t="s">
        <v>40</v>
      </c>
      <c r="D56" s="18" t="s">
        <v>135</v>
      </c>
      <c r="E56" s="18" t="s">
        <v>136</v>
      </c>
      <c r="F56" s="18" t="str">
        <f t="shared" si="0"/>
        <v>INGENIERÍA ENERGÉTICA - GE0002613</v>
      </c>
      <c r="G56" s="18" t="s">
        <v>64</v>
      </c>
      <c r="H56" s="18" t="s">
        <v>65</v>
      </c>
      <c r="I56" s="17" t="str">
        <f t="shared" si="1"/>
        <v>ETS DE INGENIEROS INDUSTRIALES - U02500020</v>
      </c>
    </row>
    <row r="57" spans="1:9" x14ac:dyDescent="0.25">
      <c r="A57" t="s">
        <v>38</v>
      </c>
      <c r="B57" t="s">
        <v>39</v>
      </c>
      <c r="C57" s="17" t="s">
        <v>40</v>
      </c>
      <c r="D57" s="18" t="s">
        <v>137</v>
      </c>
      <c r="E57" s="18" t="s">
        <v>138</v>
      </c>
      <c r="F57" s="18" t="str">
        <f t="shared" si="0"/>
        <v>INGENIERÍA QUÍMICA INDUSTRIAL Y DEL MEDIO AMBIENTE - GE0002615</v>
      </c>
      <c r="G57" s="18" t="s">
        <v>64</v>
      </c>
      <c r="H57" s="18" t="s">
        <v>65</v>
      </c>
      <c r="I57" s="17" t="str">
        <f t="shared" si="1"/>
        <v>ETS DE INGENIEROS INDUSTRIALES - U02500020</v>
      </c>
    </row>
    <row r="58" spans="1:9" x14ac:dyDescent="0.25">
      <c r="A58" t="s">
        <v>38</v>
      </c>
      <c r="B58" t="s">
        <v>39</v>
      </c>
      <c r="C58" s="17" t="s">
        <v>40</v>
      </c>
      <c r="D58" s="18" t="s">
        <v>139</v>
      </c>
      <c r="E58" s="18" t="s">
        <v>140</v>
      </c>
      <c r="F58" s="18" t="str">
        <f t="shared" si="0"/>
        <v>INGENIERÍA. MECÁNICA - GE0002614</v>
      </c>
      <c r="G58" s="18" t="s">
        <v>64</v>
      </c>
      <c r="H58" s="18" t="s">
        <v>65</v>
      </c>
      <c r="I58" s="17" t="str">
        <f t="shared" si="1"/>
        <v>ETS DE INGENIEROS INDUSTRIALES - U02500020</v>
      </c>
    </row>
    <row r="59" spans="1:9" x14ac:dyDescent="0.25">
      <c r="A59" t="s">
        <v>38</v>
      </c>
      <c r="B59" t="s">
        <v>39</v>
      </c>
      <c r="C59" s="17" t="s">
        <v>40</v>
      </c>
      <c r="D59" s="18" t="s">
        <v>106</v>
      </c>
      <c r="E59" s="18" t="s">
        <v>141</v>
      </c>
      <c r="F59" s="18" t="str">
        <f t="shared" si="0"/>
        <v>LINGÜÍSTICA APLICADA A LA CIENCIA Y A LA TECNOLOGÍA - GE0002617</v>
      </c>
      <c r="G59" s="18" t="s">
        <v>64</v>
      </c>
      <c r="H59" s="18" t="s">
        <v>65</v>
      </c>
      <c r="I59" s="17" t="str">
        <f t="shared" si="1"/>
        <v>ETS DE INGENIEROS INDUSTRIALES - U02500020</v>
      </c>
    </row>
    <row r="60" spans="1:9" x14ac:dyDescent="0.25">
      <c r="A60" t="s">
        <v>38</v>
      </c>
      <c r="B60" t="s">
        <v>39</v>
      </c>
      <c r="C60" s="17" t="s">
        <v>40</v>
      </c>
      <c r="D60" s="18" t="s">
        <v>142</v>
      </c>
      <c r="E60" s="18" t="s">
        <v>143</v>
      </c>
      <c r="F60" s="18" t="str">
        <f t="shared" si="0"/>
        <v>MATEMÁTICAS DEL ÁREA INDUSTRIAL - GE0002616</v>
      </c>
      <c r="G60" s="18" t="s">
        <v>64</v>
      </c>
      <c r="H60" s="18" t="s">
        <v>65</v>
      </c>
      <c r="I60" s="17" t="str">
        <f t="shared" si="1"/>
        <v>ETS DE INGENIEROS INDUSTRIALES - U02500020</v>
      </c>
    </row>
    <row r="61" spans="1:9" x14ac:dyDescent="0.25">
      <c r="A61" t="s">
        <v>38</v>
      </c>
      <c r="B61" t="s">
        <v>39</v>
      </c>
      <c r="C61" s="17" t="s">
        <v>40</v>
      </c>
      <c r="D61" s="18" t="s">
        <v>144</v>
      </c>
      <c r="E61" s="18" t="s">
        <v>145</v>
      </c>
      <c r="F61" s="18" t="str">
        <f t="shared" si="0"/>
        <v>ENERGÍA Y COMBUSTIBLES - GE0002618</v>
      </c>
      <c r="G61" s="18" t="s">
        <v>66</v>
      </c>
      <c r="H61" s="18" t="s">
        <v>67</v>
      </c>
      <c r="I61" s="17" t="str">
        <f t="shared" si="1"/>
        <v>ETS DE INGENIEROS DE MINAS Y ENERGÍA - U02500021</v>
      </c>
    </row>
    <row r="62" spans="1:9" x14ac:dyDescent="0.25">
      <c r="A62" t="s">
        <v>38</v>
      </c>
      <c r="B62" t="s">
        <v>39</v>
      </c>
      <c r="C62" s="17" t="s">
        <v>40</v>
      </c>
      <c r="D62" s="18" t="s">
        <v>146</v>
      </c>
      <c r="E62" s="18" t="s">
        <v>147</v>
      </c>
      <c r="F62" s="18" t="str">
        <f t="shared" si="0"/>
        <v>INGENIERÍA GEOLÓGICA Y MINERA - GE0002619</v>
      </c>
      <c r="G62" s="18" t="s">
        <v>66</v>
      </c>
      <c r="H62" s="18" t="s">
        <v>67</v>
      </c>
      <c r="I62" s="17" t="str">
        <f t="shared" si="1"/>
        <v>ETS DE INGENIEROS DE MINAS Y ENERGÍA - U02500021</v>
      </c>
    </row>
    <row r="63" spans="1:9" x14ac:dyDescent="0.25">
      <c r="A63" t="s">
        <v>38</v>
      </c>
      <c r="B63" t="s">
        <v>39</v>
      </c>
      <c r="C63" s="17" t="s">
        <v>40</v>
      </c>
      <c r="D63" s="18" t="s">
        <v>106</v>
      </c>
      <c r="E63" s="18" t="s">
        <v>148</v>
      </c>
      <c r="F63" s="18" t="str">
        <f t="shared" si="0"/>
        <v>LINGÜÍSTICA APLICADA A LA CIENCIA Y A LA TECNOLOGÍA - GE0002620</v>
      </c>
      <c r="G63" s="18" t="s">
        <v>66</v>
      </c>
      <c r="H63" s="18" t="s">
        <v>67</v>
      </c>
      <c r="I63" s="17" t="str">
        <f t="shared" si="1"/>
        <v>ETS DE INGENIEROS DE MINAS Y ENERGÍA - U02500021</v>
      </c>
    </row>
    <row r="64" spans="1:9" x14ac:dyDescent="0.25">
      <c r="A64" t="s">
        <v>38</v>
      </c>
      <c r="B64" t="s">
        <v>39</v>
      </c>
      <c r="C64" s="17" t="s">
        <v>40</v>
      </c>
      <c r="D64" s="18" t="s">
        <v>149</v>
      </c>
      <c r="E64" s="18" t="s">
        <v>150</v>
      </c>
      <c r="F64" s="18" t="str">
        <f t="shared" si="0"/>
        <v>ARQUITECTURA, CONSTRUCCIÓN Y SISTEMAS OCEÁNICOS Y NAVALES - GE0002622</v>
      </c>
      <c r="G64" s="18" t="s">
        <v>72</v>
      </c>
      <c r="H64" s="18" t="s">
        <v>73</v>
      </c>
      <c r="I64" s="17" t="str">
        <f t="shared" si="1"/>
        <v>ETS DE INGENIEROS NAVALES - U02500023</v>
      </c>
    </row>
    <row r="65" spans="1:9" x14ac:dyDescent="0.25">
      <c r="A65" t="s">
        <v>38</v>
      </c>
      <c r="B65" t="s">
        <v>39</v>
      </c>
      <c r="C65" s="17" t="s">
        <v>40</v>
      </c>
      <c r="D65" s="18" t="s">
        <v>106</v>
      </c>
      <c r="E65" s="18" t="s">
        <v>151</v>
      </c>
      <c r="F65" s="18" t="str">
        <f t="shared" si="0"/>
        <v>LINGÜÍSTICA APLICADA A LA CIENCIA Y A LA TECNOLOGÍA - GE0002623</v>
      </c>
      <c r="G65" s="18" t="s">
        <v>72</v>
      </c>
      <c r="H65" s="18" t="s">
        <v>73</v>
      </c>
      <c r="I65" s="17" t="str">
        <f t="shared" si="1"/>
        <v>ETS DE INGENIEROS NAVALES - U02500023</v>
      </c>
    </row>
    <row r="66" spans="1:9" x14ac:dyDescent="0.25">
      <c r="A66" t="s">
        <v>38</v>
      </c>
      <c r="B66" t="s">
        <v>39</v>
      </c>
      <c r="C66" s="17" t="s">
        <v>40</v>
      </c>
      <c r="D66" s="18" t="s">
        <v>152</v>
      </c>
      <c r="E66" s="18" t="s">
        <v>153</v>
      </c>
      <c r="F66" s="18" t="str">
        <f t="shared" si="0"/>
        <v>ELECTRÓNICA FÍSICA - GE0002624</v>
      </c>
      <c r="G66" s="18" t="s">
        <v>74</v>
      </c>
      <c r="H66" s="18" t="s">
        <v>75</v>
      </c>
      <c r="I66" s="17" t="str">
        <f t="shared" si="1"/>
        <v>ETS DE INGENIEROS DE TELECOMUNICACIÓN - U02500024</v>
      </c>
    </row>
    <row r="67" spans="1:9" x14ac:dyDescent="0.25">
      <c r="A67" t="s">
        <v>38</v>
      </c>
      <c r="B67" t="s">
        <v>39</v>
      </c>
      <c r="C67" s="17" t="s">
        <v>40</v>
      </c>
      <c r="D67" s="18" t="s">
        <v>152</v>
      </c>
      <c r="E67" s="18" t="s">
        <v>153</v>
      </c>
      <c r="F67" s="18" t="str">
        <f t="shared" ref="F67:F130" si="2">CONCATENATE(D67,"-",E67)</f>
        <v>ELECTRÓNICA FÍSICA - GE0002624</v>
      </c>
      <c r="G67" s="18" t="s">
        <v>92</v>
      </c>
      <c r="H67" s="18" t="s">
        <v>93</v>
      </c>
      <c r="I67" s="17" t="str">
        <f t="shared" ref="I67:I130" si="3">CONCATENATE(G67,"-",H67)</f>
        <v>ETS DE INGENIERÍA Y SISTEMAS DE TELECOMUNICACIÓN - U02500036</v>
      </c>
    </row>
    <row r="68" spans="1:9" x14ac:dyDescent="0.25">
      <c r="A68" t="s">
        <v>38</v>
      </c>
      <c r="B68" t="s">
        <v>39</v>
      </c>
      <c r="C68" s="17" t="s">
        <v>40</v>
      </c>
      <c r="D68" s="18" t="s">
        <v>154</v>
      </c>
      <c r="E68" s="18" t="s">
        <v>155</v>
      </c>
      <c r="F68" s="18" t="str">
        <f t="shared" si="2"/>
        <v>INGENIERÍA DE SISTEMAS TELEMÁTICOS - GE0002625</v>
      </c>
      <c r="G68" s="18" t="s">
        <v>74</v>
      </c>
      <c r="H68" s="18" t="s">
        <v>75</v>
      </c>
      <c r="I68" s="17" t="str">
        <f t="shared" si="3"/>
        <v>ETS DE INGENIEROS DE TELECOMUNICACIÓN - U02500024</v>
      </c>
    </row>
    <row r="69" spans="1:9" x14ac:dyDescent="0.25">
      <c r="A69" t="s">
        <v>38</v>
      </c>
      <c r="B69" t="s">
        <v>39</v>
      </c>
      <c r="C69" s="17" t="s">
        <v>40</v>
      </c>
      <c r="D69" s="18" t="s">
        <v>156</v>
      </c>
      <c r="E69" s="18" t="s">
        <v>157</v>
      </c>
      <c r="F69" s="18" t="str">
        <f t="shared" si="2"/>
        <v>INGENIERÍA ELECTRÓNICA - GE0002626</v>
      </c>
      <c r="G69" s="18" t="s">
        <v>74</v>
      </c>
      <c r="H69" s="18" t="s">
        <v>75</v>
      </c>
      <c r="I69" s="17" t="str">
        <f t="shared" si="3"/>
        <v>ETS DE INGENIEROS DE TELECOMUNICACIÓN - U02500024</v>
      </c>
    </row>
    <row r="70" spans="1:9" x14ac:dyDescent="0.25">
      <c r="A70" t="s">
        <v>38</v>
      </c>
      <c r="B70" t="s">
        <v>39</v>
      </c>
      <c r="C70" s="17" t="s">
        <v>40</v>
      </c>
      <c r="D70" s="18" t="s">
        <v>106</v>
      </c>
      <c r="E70" s="18" t="s">
        <v>158</v>
      </c>
      <c r="F70" s="18" t="str">
        <f t="shared" si="2"/>
        <v>LINGÜÍSTICA APLICADA A LA CIENCIA Y A LA TECNOLOGÍA - GE0002632</v>
      </c>
      <c r="G70" s="18" t="s">
        <v>74</v>
      </c>
      <c r="H70" s="18" t="s">
        <v>75</v>
      </c>
      <c r="I70" s="17" t="str">
        <f t="shared" si="3"/>
        <v>ETS DE INGENIEROS DE TELECOMUNICACIÓN - U02500024</v>
      </c>
    </row>
    <row r="71" spans="1:9" x14ac:dyDescent="0.25">
      <c r="A71" t="s">
        <v>38</v>
      </c>
      <c r="B71" t="s">
        <v>39</v>
      </c>
      <c r="C71" s="17" t="s">
        <v>40</v>
      </c>
      <c r="D71" s="18" t="s">
        <v>159</v>
      </c>
      <c r="E71" s="18" t="s">
        <v>160</v>
      </c>
      <c r="F71" s="18" t="str">
        <f t="shared" si="2"/>
        <v>MATEMÁTICA APLIC. A TEC. DE LA INFORMACIÓN Y LAS COMUNICACIONES - GE0002627</v>
      </c>
      <c r="G71" s="18" t="s">
        <v>74</v>
      </c>
      <c r="H71" s="18" t="s">
        <v>75</v>
      </c>
      <c r="I71" s="17" t="str">
        <f t="shared" si="3"/>
        <v>ETS DE INGENIEROS DE TELECOMUNICACIÓN - U02500024</v>
      </c>
    </row>
    <row r="72" spans="1:9" x14ac:dyDescent="0.25">
      <c r="A72" t="s">
        <v>38</v>
      </c>
      <c r="B72" t="s">
        <v>39</v>
      </c>
      <c r="C72" s="17" t="s">
        <v>40</v>
      </c>
      <c r="D72" s="18" t="s">
        <v>159</v>
      </c>
      <c r="E72" s="18" t="s">
        <v>160</v>
      </c>
      <c r="F72" s="18" t="str">
        <f t="shared" si="2"/>
        <v>MATEMÁTICA APLIC. A TEC. DE LA INFORMACIÓN Y LAS COMUNICACIONES - GE0002627</v>
      </c>
      <c r="G72" s="18" t="s">
        <v>76</v>
      </c>
      <c r="H72" s="18" t="s">
        <v>77</v>
      </c>
      <c r="I72" s="17" t="str">
        <f t="shared" si="3"/>
        <v>ETS DE INGENIEROS INFORMÁTICOS - U02500025</v>
      </c>
    </row>
    <row r="73" spans="1:9" x14ac:dyDescent="0.25">
      <c r="A73" t="s">
        <v>38</v>
      </c>
      <c r="B73" t="s">
        <v>39</v>
      </c>
      <c r="C73" s="17" t="s">
        <v>40</v>
      </c>
      <c r="D73" s="18" t="s">
        <v>161</v>
      </c>
      <c r="E73" s="18" t="s">
        <v>162</v>
      </c>
      <c r="F73" s="18" t="str">
        <f t="shared" si="2"/>
        <v>SEÑALES, SISTEMAS Y RADIOCOMUNICACIONES - GE0002628</v>
      </c>
      <c r="G73" s="18" t="s">
        <v>74</v>
      </c>
      <c r="H73" s="18" t="s">
        <v>75</v>
      </c>
      <c r="I73" s="17" t="str">
        <f t="shared" si="3"/>
        <v>ETS DE INGENIEROS DE TELECOMUNICACIÓN - U02500024</v>
      </c>
    </row>
    <row r="74" spans="1:9" x14ac:dyDescent="0.25">
      <c r="A74" t="s">
        <v>38</v>
      </c>
      <c r="B74" t="s">
        <v>39</v>
      </c>
      <c r="C74" s="17" t="s">
        <v>40</v>
      </c>
      <c r="D74" s="18" t="s">
        <v>163</v>
      </c>
      <c r="E74" s="18" t="s">
        <v>164</v>
      </c>
      <c r="F74" s="18" t="str">
        <f t="shared" si="2"/>
        <v>TECNOLOGÍA FOTÓNICA Y BIOINGENIERÍA - GE0002629</v>
      </c>
      <c r="G74" s="18" t="s">
        <v>74</v>
      </c>
      <c r="H74" s="18" t="s">
        <v>75</v>
      </c>
      <c r="I74" s="17" t="str">
        <f t="shared" si="3"/>
        <v>ETS DE INGENIEROS DE TELECOMUNICACIÓN - U02500024</v>
      </c>
    </row>
    <row r="75" spans="1:9" x14ac:dyDescent="0.25">
      <c r="A75" t="s">
        <v>38</v>
      </c>
      <c r="B75" t="s">
        <v>39</v>
      </c>
      <c r="C75" s="17" t="s">
        <v>40</v>
      </c>
      <c r="D75" s="18" t="s">
        <v>165</v>
      </c>
      <c r="E75" s="18" t="s">
        <v>166</v>
      </c>
      <c r="F75" s="18" t="str">
        <f t="shared" si="2"/>
        <v>ARQUITECTURA Y TECNOLOGÍA DE SISTEMAS INFORMÁTICOS - GE0002638</v>
      </c>
      <c r="G75" s="18" t="s">
        <v>76</v>
      </c>
      <c r="H75" s="18" t="s">
        <v>77</v>
      </c>
      <c r="I75" s="17" t="str">
        <f t="shared" si="3"/>
        <v>ETS DE INGENIEROS INFORMÁTICOS - U02500025</v>
      </c>
    </row>
    <row r="76" spans="1:9" x14ac:dyDescent="0.25">
      <c r="A76" t="s">
        <v>38</v>
      </c>
      <c r="B76" t="s">
        <v>39</v>
      </c>
      <c r="C76" s="17" t="s">
        <v>40</v>
      </c>
      <c r="D76" s="18" t="s">
        <v>167</v>
      </c>
      <c r="E76" s="18" t="s">
        <v>168</v>
      </c>
      <c r="F76" s="18" t="str">
        <f t="shared" si="2"/>
        <v>INTELIGENCIA ARTIFICIAL - GE0002639</v>
      </c>
      <c r="G76" s="18" t="s">
        <v>76</v>
      </c>
      <c r="H76" s="18" t="s">
        <v>77</v>
      </c>
      <c r="I76" s="17" t="str">
        <f t="shared" si="3"/>
        <v>ETS DE INGENIEROS INFORMÁTICOS - U02500025</v>
      </c>
    </row>
    <row r="77" spans="1:9" x14ac:dyDescent="0.25">
      <c r="A77" t="s">
        <v>38</v>
      </c>
      <c r="B77" t="s">
        <v>39</v>
      </c>
      <c r="C77" s="17" t="s">
        <v>40</v>
      </c>
      <c r="D77" s="18" t="s">
        <v>169</v>
      </c>
      <c r="E77" s="18" t="s">
        <v>170</v>
      </c>
      <c r="F77" s="18" t="str">
        <f t="shared" si="2"/>
        <v>LENGUAJES Y SISTEMAS INFORMÁTICOS E INGENIERÍA DE SOFTWARE - GE0002640</v>
      </c>
      <c r="G77" s="18" t="s">
        <v>76</v>
      </c>
      <c r="H77" s="18" t="s">
        <v>77</v>
      </c>
      <c r="I77" s="17" t="str">
        <f t="shared" si="3"/>
        <v>ETS DE INGENIEROS INFORMÁTICOS - U02500025</v>
      </c>
    </row>
    <row r="78" spans="1:9" x14ac:dyDescent="0.25">
      <c r="A78" t="s">
        <v>38</v>
      </c>
      <c r="B78" t="s">
        <v>39</v>
      </c>
      <c r="C78" s="17" t="s">
        <v>40</v>
      </c>
      <c r="D78" s="18" t="s">
        <v>106</v>
      </c>
      <c r="E78" s="18" t="s">
        <v>171</v>
      </c>
      <c r="F78" s="18" t="str">
        <f t="shared" si="2"/>
        <v>LINGÜÍSTICA APLICADA A LA CIENCIA Y A LA TECNOLOGÍA - GE0002641</v>
      </c>
      <c r="G78" s="18" t="s">
        <v>76</v>
      </c>
      <c r="H78" s="18" t="s">
        <v>77</v>
      </c>
      <c r="I78" s="17" t="str">
        <f t="shared" si="3"/>
        <v>ETS DE INGENIEROS INFORMÁTICOS - U02500025</v>
      </c>
    </row>
    <row r="79" spans="1:9" x14ac:dyDescent="0.25">
      <c r="A79" t="s">
        <v>38</v>
      </c>
      <c r="B79" t="s">
        <v>39</v>
      </c>
      <c r="C79" s="17" t="s">
        <v>40</v>
      </c>
      <c r="D79" s="18" t="s">
        <v>172</v>
      </c>
      <c r="E79" s="18" t="s">
        <v>173</v>
      </c>
      <c r="F79" s="18" t="str">
        <f t="shared" si="2"/>
        <v>CIENCIAS SOCIALES DE LA ACTIVIDAD FÍSICA, DEL DEPORTE Y DEL OCIO - GE0002634</v>
      </c>
      <c r="G79" s="18" t="s">
        <v>78</v>
      </c>
      <c r="H79" s="18" t="s">
        <v>79</v>
      </c>
      <c r="I79" s="17" t="str">
        <f t="shared" si="3"/>
        <v>FACULTAD DE CIENCIAS DE LA ACTIVIDAD FÍSICA Y DEL DEPORTE - U02500026</v>
      </c>
    </row>
    <row r="80" spans="1:9" x14ac:dyDescent="0.25">
      <c r="A80" t="s">
        <v>38</v>
      </c>
      <c r="B80" t="s">
        <v>39</v>
      </c>
      <c r="C80" s="17" t="s">
        <v>40</v>
      </c>
      <c r="D80" s="18" t="s">
        <v>174</v>
      </c>
      <c r="E80" s="18" t="s">
        <v>175</v>
      </c>
      <c r="F80" s="18" t="str">
        <f t="shared" si="2"/>
        <v>DEPORTES - GE0002635</v>
      </c>
      <c r="G80" s="18" t="s">
        <v>78</v>
      </c>
      <c r="H80" s="18" t="s">
        <v>79</v>
      </c>
      <c r="I80" s="17" t="str">
        <f t="shared" si="3"/>
        <v>FACULTAD DE CIENCIAS DE LA ACTIVIDAD FÍSICA Y DEL DEPORTE - U02500026</v>
      </c>
    </row>
    <row r="81" spans="1:9" x14ac:dyDescent="0.25">
      <c r="A81" t="s">
        <v>38</v>
      </c>
      <c r="B81" t="s">
        <v>39</v>
      </c>
      <c r="C81" s="17" t="s">
        <v>40</v>
      </c>
      <c r="D81" s="18" t="s">
        <v>106</v>
      </c>
      <c r="E81" s="18" t="s">
        <v>176</v>
      </c>
      <c r="F81" s="18" t="str">
        <f t="shared" si="2"/>
        <v>LINGÜÍSTICA APLICADA A LA CIENCIA Y A LA TECNOLOGÍA - GE0002630</v>
      </c>
      <c r="G81" s="18" t="s">
        <v>78</v>
      </c>
      <c r="H81" s="18" t="s">
        <v>79</v>
      </c>
      <c r="I81" s="17" t="str">
        <f t="shared" si="3"/>
        <v>FACULTAD DE CIENCIAS DE LA ACTIVIDAD FÍSICA Y DEL DEPORTE - U02500026</v>
      </c>
    </row>
    <row r="82" spans="1:9" x14ac:dyDescent="0.25">
      <c r="A82" t="s">
        <v>38</v>
      </c>
      <c r="B82" t="s">
        <v>39</v>
      </c>
      <c r="C82" s="17" t="s">
        <v>40</v>
      </c>
      <c r="D82" s="18" t="s">
        <v>177</v>
      </c>
      <c r="E82" s="18" t="s">
        <v>178</v>
      </c>
      <c r="F82" s="18" t="str">
        <f t="shared" si="2"/>
        <v>SALUD Y RENDIMIENTO HUMANO - GE0002636</v>
      </c>
      <c r="G82" s="18" t="s">
        <v>78</v>
      </c>
      <c r="H82" s="18" t="s">
        <v>79</v>
      </c>
      <c r="I82" s="17" t="str">
        <f t="shared" si="3"/>
        <v>FACULTAD DE CIENCIAS DE LA ACTIVIDAD FÍSICA Y DEL DEPORTE - U02500026</v>
      </c>
    </row>
    <row r="83" spans="1:9" x14ac:dyDescent="0.25">
      <c r="A83" t="s">
        <v>38</v>
      </c>
      <c r="B83" t="s">
        <v>39</v>
      </c>
      <c r="C83" s="17" t="s">
        <v>40</v>
      </c>
      <c r="D83" s="18" t="s">
        <v>179</v>
      </c>
      <c r="E83" s="18" t="s">
        <v>180</v>
      </c>
      <c r="F83" s="18" t="str">
        <f t="shared" si="2"/>
        <v>INGENIERÍA TOPOGRÁFICA Y CARTOGRAFÍA - GE0002631</v>
      </c>
      <c r="G83" s="18" t="s">
        <v>80</v>
      </c>
      <c r="H83" s="18" t="s">
        <v>81</v>
      </c>
      <c r="I83" s="17" t="str">
        <f t="shared" si="3"/>
        <v>ETS DE INGENIEROS EN TOPOGRAFÍA, GEODESIA Y CARTOGRAFÍA - U02500027</v>
      </c>
    </row>
    <row r="84" spans="1:9" x14ac:dyDescent="0.25">
      <c r="A84" t="s">
        <v>38</v>
      </c>
      <c r="B84" t="s">
        <v>39</v>
      </c>
      <c r="C84" s="17" t="s">
        <v>40</v>
      </c>
      <c r="D84" s="18" t="s">
        <v>106</v>
      </c>
      <c r="E84" s="18" t="s">
        <v>181</v>
      </c>
      <c r="F84" s="18" t="str">
        <f t="shared" si="2"/>
        <v>LINGÜÍSTICA APLICADA A LA CIENCIA Y A LA TECNOLOGÍA - GE0002601</v>
      </c>
      <c r="G84" s="18" t="s">
        <v>80</v>
      </c>
      <c r="H84" s="18" t="s">
        <v>81</v>
      </c>
      <c r="I84" s="17" t="str">
        <f t="shared" si="3"/>
        <v>ETS DE INGENIEROS EN TOPOGRAFÍA, GEODESIA Y CARTOGRAFÍA - U02500027</v>
      </c>
    </row>
    <row r="85" spans="1:9" x14ac:dyDescent="0.25">
      <c r="A85" t="s">
        <v>38</v>
      </c>
      <c r="B85" t="s">
        <v>39</v>
      </c>
      <c r="C85" s="17" t="s">
        <v>40</v>
      </c>
      <c r="D85" s="18" t="s">
        <v>182</v>
      </c>
      <c r="E85" s="18" t="s">
        <v>183</v>
      </c>
      <c r="F85" s="18" t="str">
        <f t="shared" si="2"/>
        <v>INGENIERÍA Y GESTIÓN FORESTAL Y AMBIENTAL - GE0002642</v>
      </c>
      <c r="G85" s="18" t="s">
        <v>70</v>
      </c>
      <c r="H85" s="18" t="s">
        <v>71</v>
      </c>
      <c r="I85" s="17" t="str">
        <f t="shared" si="3"/>
        <v>ETS DE INGENIERIA DE MONTES, FORESTAL Y DEL MEDIO NATURAL - U02500028</v>
      </c>
    </row>
    <row r="86" spans="1:9" x14ac:dyDescent="0.25">
      <c r="A86" t="s">
        <v>38</v>
      </c>
      <c r="B86" t="s">
        <v>39</v>
      </c>
      <c r="C86" s="17" t="s">
        <v>40</v>
      </c>
      <c r="D86" s="18" t="s">
        <v>184</v>
      </c>
      <c r="E86" s="18" t="s">
        <v>185</v>
      </c>
      <c r="F86" s="18" t="str">
        <f t="shared" si="2"/>
        <v>SISTEMAS Y RECURSOS NATURALES - GE0002643</v>
      </c>
      <c r="G86" s="18" t="s">
        <v>70</v>
      </c>
      <c r="H86" s="18" t="s">
        <v>71</v>
      </c>
      <c r="I86" s="17" t="str">
        <f t="shared" si="3"/>
        <v>ETS DE INGENIERIA DE MONTES, FORESTAL Y DEL MEDIO NATURAL - U02500028</v>
      </c>
    </row>
    <row r="87" spans="1:9" x14ac:dyDescent="0.25">
      <c r="A87" t="s">
        <v>38</v>
      </c>
      <c r="B87" t="s">
        <v>39</v>
      </c>
      <c r="C87" s="17" t="s">
        <v>40</v>
      </c>
      <c r="D87" s="18" t="s">
        <v>106</v>
      </c>
      <c r="E87" s="18" t="s">
        <v>186</v>
      </c>
      <c r="F87" s="18" t="str">
        <f t="shared" si="2"/>
        <v>LINGÜÍSTICA APLICADA A LA CIENCIA Y A LA TECNOLOGÍA - GE0002644</v>
      </c>
      <c r="G87" s="18" t="s">
        <v>70</v>
      </c>
      <c r="H87" s="18" t="s">
        <v>71</v>
      </c>
      <c r="I87" s="17" t="str">
        <f t="shared" si="3"/>
        <v>ETS DE INGENIERIA DE MONTES, FORESTAL Y DEL MEDIO NATURAL - U02500028</v>
      </c>
    </row>
    <row r="88" spans="1:9" x14ac:dyDescent="0.25">
      <c r="A88" t="s">
        <v>38</v>
      </c>
      <c r="B88" t="s">
        <v>39</v>
      </c>
      <c r="C88" s="17" t="s">
        <v>40</v>
      </c>
      <c r="D88" s="18" t="s">
        <v>187</v>
      </c>
      <c r="E88" s="18" t="s">
        <v>188</v>
      </c>
      <c r="F88" s="18" t="str">
        <f t="shared" si="2"/>
        <v>AERONAVES Y VEHÍCULOS ESPACIALES - GE0002645</v>
      </c>
      <c r="G88" s="18" t="s">
        <v>82</v>
      </c>
      <c r="H88" s="18" t="s">
        <v>83</v>
      </c>
      <c r="I88" s="17" t="str">
        <f t="shared" si="3"/>
        <v>ETS DE INGENIERIA AERONÁUTICA Y DEL ESPACIO - U02500029</v>
      </c>
    </row>
    <row r="89" spans="1:9" x14ac:dyDescent="0.25">
      <c r="A89" t="s">
        <v>38</v>
      </c>
      <c r="B89" t="s">
        <v>39</v>
      </c>
      <c r="C89" s="17" t="s">
        <v>40</v>
      </c>
      <c r="D89" s="18" t="s">
        <v>189</v>
      </c>
      <c r="E89" s="18" t="s">
        <v>190</v>
      </c>
      <c r="F89" s="18" t="str">
        <f t="shared" si="2"/>
        <v>CITA - GE0002587</v>
      </c>
      <c r="G89" s="18" t="s">
        <v>82</v>
      </c>
      <c r="H89" s="18" t="s">
        <v>83</v>
      </c>
      <c r="I89" s="17" t="str">
        <f t="shared" si="3"/>
        <v>ETS DE INGENIERIA AERONÁUTICA Y DEL ESPACIO - U02500029</v>
      </c>
    </row>
    <row r="90" spans="1:9" x14ac:dyDescent="0.25">
      <c r="A90" t="s">
        <v>38</v>
      </c>
      <c r="B90" t="s">
        <v>39</v>
      </c>
      <c r="C90" s="17" t="s">
        <v>40</v>
      </c>
      <c r="D90" s="18" t="s">
        <v>191</v>
      </c>
      <c r="E90" s="18" t="s">
        <v>192</v>
      </c>
      <c r="F90" s="18" t="str">
        <f t="shared" si="2"/>
        <v>FÍSICA APLICADA A LAS INGENIERÍAS AERONÁUTICA Y NAVAL - GE0002646</v>
      </c>
      <c r="G90" s="18" t="s">
        <v>82</v>
      </c>
      <c r="H90" s="18" t="s">
        <v>83</v>
      </c>
      <c r="I90" s="17" t="str">
        <f t="shared" si="3"/>
        <v>ETS DE INGENIERIA AERONÁUTICA Y DEL ESPACIO - U02500029</v>
      </c>
    </row>
    <row r="91" spans="1:9" x14ac:dyDescent="0.25">
      <c r="A91" t="s">
        <v>38</v>
      </c>
      <c r="B91" t="s">
        <v>39</v>
      </c>
      <c r="C91" s="17" t="s">
        <v>40</v>
      </c>
      <c r="D91" s="18" t="s">
        <v>106</v>
      </c>
      <c r="E91" s="18" t="s">
        <v>193</v>
      </c>
      <c r="F91" s="18" t="str">
        <f t="shared" si="2"/>
        <v>LINGÜÍSTICA APLICADA A LA CIENCIA Y A LA TECNOLOGÍA - GE0002651</v>
      </c>
      <c r="G91" s="18" t="s">
        <v>82</v>
      </c>
      <c r="H91" s="18" t="s">
        <v>83</v>
      </c>
      <c r="I91" s="17" t="str">
        <f t="shared" si="3"/>
        <v>ETS DE INGENIERIA AERONÁUTICA Y DEL ESPACIO - U02500029</v>
      </c>
    </row>
    <row r="92" spans="1:9" x14ac:dyDescent="0.25">
      <c r="A92" t="s">
        <v>38</v>
      </c>
      <c r="B92" t="s">
        <v>39</v>
      </c>
      <c r="C92" s="17" t="s">
        <v>40</v>
      </c>
      <c r="D92" s="18" t="s">
        <v>194</v>
      </c>
      <c r="E92" s="18" t="s">
        <v>195</v>
      </c>
      <c r="F92" s="18" t="str">
        <f t="shared" si="2"/>
        <v>MATEMÁTICA APLICADA A LA INGENIERÍA AEROESPACIAL - GE0002647</v>
      </c>
      <c r="G92" s="18" t="s">
        <v>82</v>
      </c>
      <c r="H92" s="18" t="s">
        <v>83</v>
      </c>
      <c r="I92" s="17" t="str">
        <f t="shared" si="3"/>
        <v>ETS DE INGENIERIA AERONÁUTICA Y DEL ESPACIO - U02500029</v>
      </c>
    </row>
    <row r="93" spans="1:9" x14ac:dyDescent="0.25">
      <c r="A93" t="s">
        <v>38</v>
      </c>
      <c r="B93" t="s">
        <v>39</v>
      </c>
      <c r="C93" s="17" t="s">
        <v>40</v>
      </c>
      <c r="D93" s="18" t="s">
        <v>196</v>
      </c>
      <c r="E93" s="18" t="s">
        <v>197</v>
      </c>
      <c r="F93" s="18" t="str">
        <f t="shared" si="2"/>
        <v>MATERIALES Y PRODUCCIÓN AEROESPACIAL - GE0002648</v>
      </c>
      <c r="G93" s="18" t="s">
        <v>82</v>
      </c>
      <c r="H93" s="18" t="s">
        <v>83</v>
      </c>
      <c r="I93" s="17" t="str">
        <f t="shared" si="3"/>
        <v>ETS DE INGENIERIA AERONÁUTICA Y DEL ESPACIO - U02500029</v>
      </c>
    </row>
    <row r="94" spans="1:9" x14ac:dyDescent="0.25">
      <c r="A94" t="s">
        <v>38</v>
      </c>
      <c r="B94" t="s">
        <v>39</v>
      </c>
      <c r="C94" s="17" t="s">
        <v>40</v>
      </c>
      <c r="D94" s="18" t="s">
        <v>198</v>
      </c>
      <c r="E94" s="18" t="s">
        <v>199</v>
      </c>
      <c r="F94" s="18" t="str">
        <f t="shared" si="2"/>
        <v>MECÁNICA DE FLUIDOS Y PROPULSIÓN AEROESPACIAL - GE0002649</v>
      </c>
      <c r="G94" s="18" t="s">
        <v>82</v>
      </c>
      <c r="H94" s="18" t="s">
        <v>83</v>
      </c>
      <c r="I94" s="17" t="str">
        <f t="shared" si="3"/>
        <v>ETS DE INGENIERIA AERONÁUTICA Y DEL ESPACIO - U02500029</v>
      </c>
    </row>
    <row r="95" spans="1:9" x14ac:dyDescent="0.25">
      <c r="A95" t="s">
        <v>38</v>
      </c>
      <c r="B95" t="s">
        <v>39</v>
      </c>
      <c r="C95" s="17" t="s">
        <v>40</v>
      </c>
      <c r="D95" s="18" t="s">
        <v>200</v>
      </c>
      <c r="E95" s="18" t="s">
        <v>201</v>
      </c>
      <c r="F95" s="18" t="str">
        <f t="shared" si="2"/>
        <v>SISTEMAS AEROESPACIALES,TRANSPORTE AÉREO Y AEROPUERTOS - GE0002650</v>
      </c>
      <c r="G95" s="18" t="s">
        <v>82</v>
      </c>
      <c r="H95" s="18" t="s">
        <v>83</v>
      </c>
      <c r="I95" s="17" t="str">
        <f t="shared" si="3"/>
        <v>ETS DE INGENIERIA AERONÁUTICA Y DEL ESPACIO - U02500029</v>
      </c>
    </row>
    <row r="96" spans="1:9" x14ac:dyDescent="0.25">
      <c r="A96" t="s">
        <v>38</v>
      </c>
      <c r="B96" t="s">
        <v>39</v>
      </c>
      <c r="C96" s="17" t="s">
        <v>40</v>
      </c>
      <c r="D96" s="18" t="s">
        <v>202</v>
      </c>
      <c r="E96" s="18" t="s">
        <v>203</v>
      </c>
      <c r="F96" s="18" t="str">
        <f t="shared" si="2"/>
        <v>CONSTRUCCIONES ARQUITECTÓNICAS Y SU CONTROL - GE0002652</v>
      </c>
      <c r="G96" s="18" t="s">
        <v>84</v>
      </c>
      <c r="H96" s="18" t="s">
        <v>85</v>
      </c>
      <c r="I96" s="17" t="str">
        <f t="shared" si="3"/>
        <v>ETS DE EDIFICACIÓN - U02500032</v>
      </c>
    </row>
    <row r="97" spans="1:9" x14ac:dyDescent="0.25">
      <c r="A97" t="s">
        <v>38</v>
      </c>
      <c r="B97" t="s">
        <v>39</v>
      </c>
      <c r="C97" s="17" t="s">
        <v>40</v>
      </c>
      <c r="D97" s="18" t="s">
        <v>106</v>
      </c>
      <c r="E97" s="18" t="s">
        <v>204</v>
      </c>
      <c r="F97" s="18" t="str">
        <f t="shared" si="2"/>
        <v>LINGÜÍSTICA APLICADA A LA CIENCIA Y A LA TECNOLOGÍA - GE0002637</v>
      </c>
      <c r="G97" s="18" t="s">
        <v>84</v>
      </c>
      <c r="H97" s="18" t="s">
        <v>85</v>
      </c>
      <c r="I97" s="17" t="str">
        <f t="shared" si="3"/>
        <v>ETS DE EDIFICACIÓN - U02500032</v>
      </c>
    </row>
    <row r="98" spans="1:9" x14ac:dyDescent="0.25">
      <c r="A98" t="s">
        <v>38</v>
      </c>
      <c r="B98" t="s">
        <v>39</v>
      </c>
      <c r="C98" s="17" t="s">
        <v>40</v>
      </c>
      <c r="D98" s="18" t="s">
        <v>205</v>
      </c>
      <c r="E98" s="18" t="s">
        <v>206</v>
      </c>
      <c r="F98" s="18" t="str">
        <f t="shared" si="2"/>
        <v>TECNOLOGÍA DE LA EDIFICACIÓN - GE0002653</v>
      </c>
      <c r="G98" s="18" t="s">
        <v>84</v>
      </c>
      <c r="H98" s="18" t="s">
        <v>85</v>
      </c>
      <c r="I98" s="17" t="str">
        <f t="shared" si="3"/>
        <v>ETS DE EDIFICACIÓN - U02500032</v>
      </c>
    </row>
    <row r="99" spans="1:9" x14ac:dyDescent="0.25">
      <c r="A99" t="s">
        <v>38</v>
      </c>
      <c r="B99" t="s">
        <v>39</v>
      </c>
      <c r="C99" s="17" t="s">
        <v>40</v>
      </c>
      <c r="D99" s="18" t="s">
        <v>207</v>
      </c>
      <c r="E99" s="18" t="s">
        <v>208</v>
      </c>
      <c r="F99" s="18" t="str">
        <f t="shared" si="2"/>
        <v>ING. ELÉCTRICA, ELECTRÓNICA AUTOMÁTICA Y FÍSICA APLICADA - GE0002657</v>
      </c>
      <c r="G99" s="18" t="s">
        <v>88</v>
      </c>
      <c r="H99" s="18" t="s">
        <v>89</v>
      </c>
      <c r="I99" s="17" t="str">
        <f t="shared" si="3"/>
        <v>ETS DE INGENIERÍA Y DISEÑO INDUSTRIAL - U02500034</v>
      </c>
    </row>
    <row r="100" spans="1:9" x14ac:dyDescent="0.25">
      <c r="A100" t="s">
        <v>38</v>
      </c>
      <c r="B100" t="s">
        <v>39</v>
      </c>
      <c r="C100" s="17" t="s">
        <v>40</v>
      </c>
      <c r="D100" s="18" t="s">
        <v>209</v>
      </c>
      <c r="E100" s="18" t="s">
        <v>210</v>
      </c>
      <c r="F100" s="18" t="str">
        <f t="shared" si="2"/>
        <v>ING. MECÁNICA, QUÍMICA Y DISEÑO INDUSTRIAL - GE0002658</v>
      </c>
      <c r="G100" s="18" t="s">
        <v>88</v>
      </c>
      <c r="H100" s="18" t="s">
        <v>89</v>
      </c>
      <c r="I100" s="17" t="str">
        <f t="shared" si="3"/>
        <v>ETS DE INGENIERÍA Y DISEÑO INDUSTRIAL - U02500034</v>
      </c>
    </row>
    <row r="101" spans="1:9" x14ac:dyDescent="0.25">
      <c r="A101" t="s">
        <v>38</v>
      </c>
      <c r="B101" t="s">
        <v>39</v>
      </c>
      <c r="C101" s="17" t="s">
        <v>40</v>
      </c>
      <c r="D101" s="18" t="s">
        <v>106</v>
      </c>
      <c r="E101" s="18" t="s">
        <v>211</v>
      </c>
      <c r="F101" s="18" t="str">
        <f t="shared" si="2"/>
        <v>LINGÜÍSTICA APLICADA A LA CIENCIA Y A LA TECNOLOGÍA - GE0002659</v>
      </c>
      <c r="G101" s="18" t="s">
        <v>88</v>
      </c>
      <c r="H101" s="18" t="s">
        <v>89</v>
      </c>
      <c r="I101" s="17" t="str">
        <f t="shared" si="3"/>
        <v>ETS DE INGENIERÍA Y DISEÑO INDUSTRIAL - U02500034</v>
      </c>
    </row>
    <row r="102" spans="1:9" x14ac:dyDescent="0.25">
      <c r="A102" t="s">
        <v>38</v>
      </c>
      <c r="B102" t="s">
        <v>39</v>
      </c>
      <c r="C102" s="17" t="s">
        <v>40</v>
      </c>
      <c r="D102" s="18" t="s">
        <v>212</v>
      </c>
      <c r="E102" s="18" t="s">
        <v>213</v>
      </c>
      <c r="F102" s="18" t="str">
        <f t="shared" si="2"/>
        <v>ING. CIV.: CONSTRUCCIÓN, INFRAESTRUCTURA Y TRANSPORTE - GE0002660</v>
      </c>
      <c r="G102" s="18" t="s">
        <v>90</v>
      </c>
      <c r="H102" s="18" t="s">
        <v>91</v>
      </c>
      <c r="I102" s="17" t="str">
        <f t="shared" si="3"/>
        <v>ETS DE INGENIERÍA CIVIL - U02500035</v>
      </c>
    </row>
    <row r="103" spans="1:9" x14ac:dyDescent="0.25">
      <c r="A103" t="s">
        <v>38</v>
      </c>
      <c r="B103" t="s">
        <v>39</v>
      </c>
      <c r="C103" s="17" t="s">
        <v>40</v>
      </c>
      <c r="D103" s="18" t="s">
        <v>214</v>
      </c>
      <c r="E103" s="18" t="s">
        <v>215</v>
      </c>
      <c r="F103" s="18" t="str">
        <f t="shared" si="2"/>
        <v>ING. CIV.: HIDRAÚLICA Y ORDENACIÓN DEL TERRITORIO - GE0002661</v>
      </c>
      <c r="G103" s="18" t="s">
        <v>90</v>
      </c>
      <c r="H103" s="18" t="s">
        <v>91</v>
      </c>
      <c r="I103" s="17" t="str">
        <f t="shared" si="3"/>
        <v>ETS DE INGENIERÍA CIVIL - U02500035</v>
      </c>
    </row>
    <row r="104" spans="1:9" x14ac:dyDescent="0.25">
      <c r="A104" t="s">
        <v>38</v>
      </c>
      <c r="B104" t="s">
        <v>39</v>
      </c>
      <c r="C104" s="17" t="s">
        <v>40</v>
      </c>
      <c r="D104" s="18" t="s">
        <v>106</v>
      </c>
      <c r="E104" s="18" t="s">
        <v>216</v>
      </c>
      <c r="F104" s="18" t="str">
        <f t="shared" si="2"/>
        <v>LINGÜÍSTICA APLICADA A LA CIENCIA Y A LA TECNOLOGÍA - GE0002662</v>
      </c>
      <c r="G104" s="18" t="s">
        <v>90</v>
      </c>
      <c r="H104" s="18" t="s">
        <v>91</v>
      </c>
      <c r="I104" s="17" t="str">
        <f t="shared" si="3"/>
        <v>ETS DE INGENIERÍA CIVIL - U02500035</v>
      </c>
    </row>
    <row r="105" spans="1:9" x14ac:dyDescent="0.25">
      <c r="A105" t="s">
        <v>38</v>
      </c>
      <c r="B105" t="s">
        <v>39</v>
      </c>
      <c r="C105" s="17" t="s">
        <v>40</v>
      </c>
      <c r="D105" s="18" t="s">
        <v>217</v>
      </c>
      <c r="E105" s="18" t="s">
        <v>218</v>
      </c>
      <c r="F105" s="18" t="str">
        <f t="shared" si="2"/>
        <v>INGENIERÍA TELEMÁTICA Y ELECTRÓNICA - GE0002663</v>
      </c>
      <c r="G105" s="18" t="s">
        <v>92</v>
      </c>
      <c r="H105" s="18" t="s">
        <v>93</v>
      </c>
      <c r="I105" s="17" t="str">
        <f t="shared" si="3"/>
        <v>ETS DE INGENIERÍA Y SISTEMAS DE TELECOMUNICACIÓN - U02500036</v>
      </c>
    </row>
    <row r="106" spans="1:9" x14ac:dyDescent="0.25">
      <c r="A106" t="s">
        <v>38</v>
      </c>
      <c r="B106" t="s">
        <v>39</v>
      </c>
      <c r="C106" s="17" t="s">
        <v>40</v>
      </c>
      <c r="D106" s="18" t="s">
        <v>106</v>
      </c>
      <c r="E106" s="18" t="s">
        <v>219</v>
      </c>
      <c r="F106" s="18" t="str">
        <f t="shared" si="2"/>
        <v>LINGÜÍSTICA APLICADA A LA CIENCIA Y A LA TECNOLOGÍA - GE0002665</v>
      </c>
      <c r="G106" s="18" t="s">
        <v>92</v>
      </c>
      <c r="H106" s="18" t="s">
        <v>93</v>
      </c>
      <c r="I106" s="17" t="str">
        <f t="shared" si="3"/>
        <v>ETS DE INGENIERÍA Y SISTEMAS DE TELECOMUNICACIÓN - U02500036</v>
      </c>
    </row>
    <row r="107" spans="1:9" x14ac:dyDescent="0.25">
      <c r="A107" t="s">
        <v>38</v>
      </c>
      <c r="B107" t="s">
        <v>39</v>
      </c>
      <c r="C107" s="17" t="s">
        <v>40</v>
      </c>
      <c r="D107" s="18" t="s">
        <v>220</v>
      </c>
      <c r="E107" s="18" t="s">
        <v>221</v>
      </c>
      <c r="F107" s="18" t="str">
        <f t="shared" si="2"/>
        <v>TEORÍA DE LA SEÑAL Y COMUNICACIONES - GE0002664</v>
      </c>
      <c r="G107" s="18" t="s">
        <v>92</v>
      </c>
      <c r="H107" s="18" t="s">
        <v>93</v>
      </c>
      <c r="I107" s="17" t="str">
        <f t="shared" si="3"/>
        <v>ETS DE INGENIERÍA Y SISTEMAS DE TELECOMUNICACIÓN - U02500036</v>
      </c>
    </row>
    <row r="108" spans="1:9" x14ac:dyDescent="0.25">
      <c r="A108" t="s">
        <v>38</v>
      </c>
      <c r="B108" t="s">
        <v>39</v>
      </c>
      <c r="C108" s="17" t="s">
        <v>40</v>
      </c>
      <c r="D108" s="18" t="s">
        <v>106</v>
      </c>
      <c r="E108" s="18" t="s">
        <v>222</v>
      </c>
      <c r="F108" s="18" t="str">
        <f t="shared" si="2"/>
        <v>LINGÜÍSTICA APLICADA A LA CIENCIA Y A LA TECNOLOGÍA - GE0002656</v>
      </c>
      <c r="G108" s="18" t="s">
        <v>94</v>
      </c>
      <c r="H108" s="18" t="s">
        <v>95</v>
      </c>
      <c r="I108" s="17" t="str">
        <f t="shared" si="3"/>
        <v>ETS DE INGENIERÍA DE SISTEMAS INFORMÁTICOS - U02500037</v>
      </c>
    </row>
    <row r="109" spans="1:9" x14ac:dyDescent="0.25">
      <c r="A109" t="s">
        <v>38</v>
      </c>
      <c r="B109" t="s">
        <v>39</v>
      </c>
      <c r="C109" s="17" t="s">
        <v>40</v>
      </c>
      <c r="D109" s="18" t="s">
        <v>223</v>
      </c>
      <c r="E109" s="18" t="s">
        <v>224</v>
      </c>
      <c r="F109" s="18" t="str">
        <f t="shared" si="2"/>
        <v>SISTEMAS INFORMÁTICOS - GE0002655</v>
      </c>
      <c r="G109" s="18" t="s">
        <v>94</v>
      </c>
      <c r="H109" s="18" t="s">
        <v>95</v>
      </c>
      <c r="I109" s="17" t="str">
        <f t="shared" si="3"/>
        <v>ETS DE INGENIERÍA DE SISTEMAS INFORMÁTICOS - U02500037</v>
      </c>
    </row>
    <row r="110" spans="1:9" x14ac:dyDescent="0.25">
      <c r="A110" t="s">
        <v>38</v>
      </c>
      <c r="B110" t="s">
        <v>39</v>
      </c>
      <c r="C110" s="17" t="s">
        <v>40</v>
      </c>
      <c r="D110" s="18" t="s">
        <v>225</v>
      </c>
      <c r="E110" s="18" t="s">
        <v>226</v>
      </c>
      <c r="F110" s="18" t="str">
        <f t="shared" si="2"/>
        <v>RECTOR - U02500052</v>
      </c>
      <c r="G110" s="18" t="s">
        <v>45</v>
      </c>
      <c r="H110" s="18" t="s">
        <v>46</v>
      </c>
      <c r="I110" s="17" t="str">
        <f t="shared" si="3"/>
        <v>SERVICIO DE CONTRATACIÓN - U02500060</v>
      </c>
    </row>
    <row r="111" spans="1:9" x14ac:dyDescent="0.25">
      <c r="A111" t="s">
        <v>38</v>
      </c>
      <c r="B111" t="s">
        <v>39</v>
      </c>
      <c r="C111" s="17" t="s">
        <v>40</v>
      </c>
      <c r="D111" s="18" t="s">
        <v>227</v>
      </c>
      <c r="E111" s="18" t="s">
        <v>228</v>
      </c>
      <c r="F111" s="18" t="str">
        <f t="shared" si="2"/>
        <v>CESVIMA - GE0002672</v>
      </c>
      <c r="G111" s="18" t="s">
        <v>51</v>
      </c>
      <c r="H111" s="18" t="s">
        <v>52</v>
      </c>
      <c r="I111" s="17" t="str">
        <f t="shared" si="3"/>
        <v>SERVICIO DE ASUNTOS GENERALES Y REGIMEN INTERIOR - U02500056</v>
      </c>
    </row>
    <row r="112" spans="1:9" x14ac:dyDescent="0.25">
      <c r="A112" t="s">
        <v>38</v>
      </c>
      <c r="B112" t="s">
        <v>39</v>
      </c>
      <c r="C112" s="17" t="s">
        <v>40</v>
      </c>
      <c r="D112" s="18" t="s">
        <v>229</v>
      </c>
      <c r="E112" s="18" t="s">
        <v>230</v>
      </c>
      <c r="F112" s="18" t="str">
        <f t="shared" si="2"/>
        <v>GASTOS COMUNES EU.INFORMÁTICA Y EUIT.TELECOMUNICACIÓN - GE0002666</v>
      </c>
      <c r="G112" s="18" t="s">
        <v>94</v>
      </c>
      <c r="H112" s="18" t="s">
        <v>95</v>
      </c>
      <c r="I112" s="17" t="str">
        <f t="shared" si="3"/>
        <v>ETS DE INGENIERÍA DE SISTEMAS INFORMÁTICOS - U02500037</v>
      </c>
    </row>
    <row r="113" spans="1:9" x14ac:dyDescent="0.25">
      <c r="A113" t="s">
        <v>38</v>
      </c>
      <c r="B113" t="s">
        <v>39</v>
      </c>
      <c r="C113" s="17" t="s">
        <v>40</v>
      </c>
      <c r="D113" s="18" t="s">
        <v>231</v>
      </c>
      <c r="E113" s="18" t="s">
        <v>232</v>
      </c>
      <c r="F113" s="18" t="str">
        <f t="shared" si="2"/>
        <v>VICERRECTORADO DE COMUNICACIÓN INSTITUCIONAL Y PROMOCIÓN EXTERIOR - U02500096</v>
      </c>
      <c r="G113" s="18" t="s">
        <v>45</v>
      </c>
      <c r="H113" s="18" t="s">
        <v>46</v>
      </c>
      <c r="I113" s="17" t="str">
        <f t="shared" si="3"/>
        <v>SERVICIO DE CONTRATACIÓN - U02500060</v>
      </c>
    </row>
    <row r="114" spans="1:9" x14ac:dyDescent="0.25">
      <c r="A114" t="s">
        <v>38</v>
      </c>
      <c r="B114" t="s">
        <v>39</v>
      </c>
      <c r="C114" s="17" t="s">
        <v>40</v>
      </c>
      <c r="D114" s="18" t="s">
        <v>233</v>
      </c>
      <c r="E114" s="18" t="s">
        <v>234</v>
      </c>
      <c r="F114" s="18" t="str">
        <f t="shared" si="2"/>
        <v>VICERRECTORADO DE ESTRATEGIA ACADÉMICA E INTERNACIONALIZACIÓN - U02500097</v>
      </c>
      <c r="G114" s="18" t="s">
        <v>45</v>
      </c>
      <c r="H114" s="18" t="s">
        <v>46</v>
      </c>
      <c r="I114" s="17" t="str">
        <f t="shared" si="3"/>
        <v>SERVICIO DE CONTRATACIÓN - U02500060</v>
      </c>
    </row>
    <row r="115" spans="1:9" x14ac:dyDescent="0.25">
      <c r="A115" t="s">
        <v>38</v>
      </c>
      <c r="B115" t="s">
        <v>39</v>
      </c>
      <c r="C115" s="17" t="s">
        <v>40</v>
      </c>
      <c r="D115" s="18" t="s">
        <v>235</v>
      </c>
      <c r="E115" s="18" t="s">
        <v>236</v>
      </c>
      <c r="F115" s="18" t="str">
        <f t="shared" si="2"/>
        <v>VICERRECTORADO DE INVESTIGACIÓN, INNOVACIÓN Y DOCTORADO - U02500098</v>
      </c>
      <c r="G115" s="18" t="s">
        <v>43</v>
      </c>
      <c r="H115" s="18" t="s">
        <v>44</v>
      </c>
      <c r="I115" s="17" t="str">
        <f t="shared" si="3"/>
        <v>SERVICIO DE RETRIBUCIONES Y PAGOS - U02500061</v>
      </c>
    </row>
    <row r="116" spans="1:9" x14ac:dyDescent="0.25">
      <c r="A116" t="s">
        <v>38</v>
      </c>
      <c r="B116" t="s">
        <v>39</v>
      </c>
      <c r="C116" s="17" t="s">
        <v>40</v>
      </c>
      <c r="D116" s="18" t="s">
        <v>237</v>
      </c>
      <c r="E116" s="18" t="s">
        <v>238</v>
      </c>
      <c r="F116" s="18" t="str">
        <f t="shared" si="2"/>
        <v>VICERRECTORADO DE SERVICIOS TECNOLÓGICOS - U02500103</v>
      </c>
      <c r="G116" s="18" t="s">
        <v>239</v>
      </c>
      <c r="H116" s="18" t="s">
        <v>240</v>
      </c>
      <c r="I116" s="17" t="str">
        <f t="shared" si="3"/>
        <v>SERVICIOS DE INFORMÁTICA - U02500075</v>
      </c>
    </row>
    <row r="117" spans="1:9" x14ac:dyDescent="0.25">
      <c r="A117" t="s">
        <v>38</v>
      </c>
      <c r="B117" t="s">
        <v>39</v>
      </c>
      <c r="C117" s="17" t="s">
        <v>40</v>
      </c>
      <c r="D117" s="18" t="s">
        <v>241</v>
      </c>
      <c r="E117" s="18" t="s">
        <v>242</v>
      </c>
      <c r="F117" s="18" t="str">
        <f t="shared" si="2"/>
        <v>PRODUCCIÓN AGRARÍA - GE0002591</v>
      </c>
      <c r="G117" s="18" t="s">
        <v>243</v>
      </c>
      <c r="H117" s="18" t="s">
        <v>244</v>
      </c>
      <c r="I117" s="17" t="str">
        <f t="shared" si="3"/>
        <v>Ets de Ingeniería Agronómica, Alimentaria y de Biosistemas - U02500105</v>
      </c>
    </row>
    <row r="118" spans="1:9" x14ac:dyDescent="0.25">
      <c r="A118" t="s">
        <v>38</v>
      </c>
      <c r="B118" t="s">
        <v>39</v>
      </c>
      <c r="C118" s="17" t="s">
        <v>40</v>
      </c>
      <c r="D118" s="18" t="s">
        <v>245</v>
      </c>
      <c r="E118" s="18" t="s">
        <v>246</v>
      </c>
      <c r="F118" s="18" t="str">
        <f t="shared" si="2"/>
        <v>VICERRECTORADO DE ALUMNOS Y EXTENSIÓN UNIVERSITARIA - U02500095</v>
      </c>
      <c r="G118" s="18" t="s">
        <v>45</v>
      </c>
      <c r="H118" s="18" t="s">
        <v>46</v>
      </c>
      <c r="I118" s="17" t="str">
        <f t="shared" si="3"/>
        <v>SERVICIO DE CONTRATACIÓN - U02500060</v>
      </c>
    </row>
    <row r="119" spans="1:9" x14ac:dyDescent="0.25">
      <c r="A119" t="s">
        <v>38</v>
      </c>
      <c r="B119" t="s">
        <v>39</v>
      </c>
      <c r="C119" s="17" t="s">
        <v>40</v>
      </c>
      <c r="D119" s="18" t="s">
        <v>233</v>
      </c>
      <c r="E119" s="18" t="s">
        <v>234</v>
      </c>
      <c r="F119" s="18" t="str">
        <f t="shared" si="2"/>
        <v>VICERRECTORADO DE ESTRATEGIA ACADÉMICA E INTERNACIONALIZACIÓN - U02500097</v>
      </c>
      <c r="G119" s="18" t="s">
        <v>247</v>
      </c>
      <c r="H119" s="18" t="s">
        <v>248</v>
      </c>
      <c r="I119" s="17" t="str">
        <f t="shared" si="3"/>
        <v>SERVICIO DE RELACIONES INTERNACIONALES - U02500079</v>
      </c>
    </row>
    <row r="120" spans="1:9" x14ac:dyDescent="0.25">
      <c r="A120" t="s">
        <v>38</v>
      </c>
      <c r="B120" t="s">
        <v>39</v>
      </c>
      <c r="C120" s="17" t="s">
        <v>40</v>
      </c>
      <c r="D120" s="18" t="s">
        <v>237</v>
      </c>
      <c r="E120" s="18" t="s">
        <v>238</v>
      </c>
      <c r="F120" s="18" t="str">
        <f t="shared" si="2"/>
        <v>VICERRECTORADO DE SERVICIOS TECNOLÓGICOS - U02500103</v>
      </c>
      <c r="G120" s="18" t="s">
        <v>45</v>
      </c>
      <c r="H120" s="18" t="s">
        <v>46</v>
      </c>
      <c r="I120" s="17" t="str">
        <f t="shared" si="3"/>
        <v>SERVICIO DE CONTRATACIÓN - U02500060</v>
      </c>
    </row>
    <row r="121" spans="1:9" x14ac:dyDescent="0.25">
      <c r="A121" t="s">
        <v>38</v>
      </c>
      <c r="B121" t="s">
        <v>39</v>
      </c>
      <c r="C121" s="17" t="s">
        <v>40</v>
      </c>
      <c r="D121" s="18" t="s">
        <v>237</v>
      </c>
      <c r="E121" s="18" t="s">
        <v>238</v>
      </c>
      <c r="F121" s="18" t="str">
        <f t="shared" si="2"/>
        <v>VICERRECTORADO DE SERVICIOS TECNOLÓGICOS - U02500103</v>
      </c>
      <c r="G121" s="18" t="s">
        <v>249</v>
      </c>
      <c r="H121" s="18" t="s">
        <v>250</v>
      </c>
      <c r="I121" s="17" t="str">
        <f t="shared" si="3"/>
        <v>GABINETE DE TELEEDUCACIÓN(GATE)-U02500077</v>
      </c>
    </row>
    <row r="122" spans="1:9" x14ac:dyDescent="0.25">
      <c r="A122" t="s">
        <v>38</v>
      </c>
      <c r="B122" t="s">
        <v>39</v>
      </c>
      <c r="C122" s="17" t="s">
        <v>40</v>
      </c>
      <c r="D122" s="18" t="s">
        <v>251</v>
      </c>
      <c r="E122" s="18" t="s">
        <v>252</v>
      </c>
      <c r="F122" s="18" t="str">
        <f t="shared" si="2"/>
        <v>VICERRECTORADO DE CALIDAD Y EFICIENCIA - U02500104</v>
      </c>
      <c r="G122" s="18" t="s">
        <v>45</v>
      </c>
      <c r="H122" s="18" t="s">
        <v>46</v>
      </c>
      <c r="I122" s="17" t="str">
        <f t="shared" si="3"/>
        <v>SERVICIO DE CONTRATACIÓN - U02500060</v>
      </c>
    </row>
    <row r="123" spans="1:9" x14ac:dyDescent="0.25">
      <c r="A123" t="s">
        <v>38</v>
      </c>
      <c r="B123" t="s">
        <v>39</v>
      </c>
      <c r="C123" s="17" t="s">
        <v>40</v>
      </c>
      <c r="D123" s="18" t="s">
        <v>243</v>
      </c>
      <c r="E123" s="18" t="s">
        <v>244</v>
      </c>
      <c r="F123" s="18" t="str">
        <f t="shared" si="2"/>
        <v>Ets de Ingeniería Agronómica, Alimentaria y de Biosistemas - U02500105</v>
      </c>
      <c r="G123" s="18" t="s">
        <v>243</v>
      </c>
      <c r="H123" s="18" t="s">
        <v>244</v>
      </c>
      <c r="I123" s="17" t="str">
        <f t="shared" si="3"/>
        <v>Ets de Ingeniería Agronómica, Alimentaria y de Biosistemas - U02500105</v>
      </c>
    </row>
    <row r="124" spans="1:9" x14ac:dyDescent="0.25">
      <c r="A124" t="s">
        <v>38</v>
      </c>
      <c r="B124" t="s">
        <v>39</v>
      </c>
      <c r="C124" s="17" t="s">
        <v>40</v>
      </c>
      <c r="D124" s="18" t="s">
        <v>253</v>
      </c>
      <c r="E124" s="18" t="s">
        <v>254</v>
      </c>
      <c r="F124" s="18" t="str">
        <f t="shared" si="2"/>
        <v>BIOTECNOLOGÍA - BIOLOGÍA VEGETAL - GE0002588</v>
      </c>
      <c r="G124" s="18" t="s">
        <v>243</v>
      </c>
      <c r="H124" s="18" t="s">
        <v>244</v>
      </c>
      <c r="I124" s="17" t="str">
        <f t="shared" si="3"/>
        <v>Ets de Ingeniería Agronómica, Alimentaria y de Biosistemas - U02500105</v>
      </c>
    </row>
    <row r="125" spans="1:9" x14ac:dyDescent="0.25">
      <c r="A125" t="s">
        <v>38</v>
      </c>
      <c r="B125" t="s">
        <v>39</v>
      </c>
      <c r="C125" s="17" t="s">
        <v>40</v>
      </c>
      <c r="D125" s="18" t="s">
        <v>245</v>
      </c>
      <c r="E125" s="18" t="s">
        <v>246</v>
      </c>
      <c r="F125" s="18" t="str">
        <f t="shared" si="2"/>
        <v>VICERRECTORADO DE ALUMNOS Y EXTENSIÓN UNIVERSITARIA - U02500095</v>
      </c>
      <c r="G125" s="18" t="s">
        <v>255</v>
      </c>
      <c r="H125" s="18" t="s">
        <v>256</v>
      </c>
      <c r="I125" s="17" t="str">
        <f t="shared" si="3"/>
        <v>SERVICIO DE ATENCIÓN AL ALUMNO Y EXTENSIÓN UNIVERSITARIA - U02500065</v>
      </c>
    </row>
    <row r="126" spans="1:9" x14ac:dyDescent="0.25">
      <c r="A126" t="s">
        <v>38</v>
      </c>
      <c r="B126" t="s">
        <v>39</v>
      </c>
      <c r="C126" s="17" t="s">
        <v>40</v>
      </c>
      <c r="D126" s="18" t="s">
        <v>231</v>
      </c>
      <c r="E126" s="18" t="s">
        <v>232</v>
      </c>
      <c r="F126" s="18" t="str">
        <f t="shared" si="2"/>
        <v>VICERRECTORADO DE COMUNICACIÓN INSTITUCIONAL Y PROMOCIÓN EXTERIOR - U02500096</v>
      </c>
      <c r="G126" s="18" t="s">
        <v>43</v>
      </c>
      <c r="H126" s="18" t="s">
        <v>44</v>
      </c>
      <c r="I126" s="17" t="str">
        <f t="shared" si="3"/>
        <v>SERVICIO DE RETRIBUCIONES Y PAGOS - U02500061</v>
      </c>
    </row>
    <row r="127" spans="1:9" x14ac:dyDescent="0.25">
      <c r="A127" t="s">
        <v>38</v>
      </c>
      <c r="B127" t="s">
        <v>39</v>
      </c>
      <c r="C127" s="17" t="s">
        <v>40</v>
      </c>
      <c r="D127" s="18" t="s">
        <v>235</v>
      </c>
      <c r="E127" s="18" t="s">
        <v>236</v>
      </c>
      <c r="F127" s="18" t="str">
        <f t="shared" si="2"/>
        <v>VICERRECTORADO DE INVESTIGACIÓN, INNOVACIÓN Y DOCTORADO - U02500098</v>
      </c>
      <c r="G127" s="18" t="s">
        <v>45</v>
      </c>
      <c r="H127" s="18" t="s">
        <v>46</v>
      </c>
      <c r="I127" s="17" t="str">
        <f t="shared" si="3"/>
        <v>SERVICIO DE CONTRATACIÓN - U02500060</v>
      </c>
    </row>
    <row r="128" spans="1:9" x14ac:dyDescent="0.25">
      <c r="A128" t="s">
        <v>38</v>
      </c>
      <c r="B128" t="s">
        <v>39</v>
      </c>
      <c r="C128" s="17" t="s">
        <v>40</v>
      </c>
      <c r="D128" s="18" t="s">
        <v>49</v>
      </c>
      <c r="E128" s="18" t="s">
        <v>50</v>
      </c>
      <c r="F128" s="18" t="str">
        <f t="shared" si="2"/>
        <v>GERENCIA - U02500006</v>
      </c>
      <c r="G128" s="18" t="s">
        <v>257</v>
      </c>
      <c r="H128" s="18" t="s">
        <v>258</v>
      </c>
      <c r="I128" s="17" t="str">
        <f t="shared" si="3"/>
        <v>SERVICIO DE INNOVACIÓN EDUCATIVA - U02500078</v>
      </c>
    </row>
    <row r="129" spans="1:9" x14ac:dyDescent="0.25">
      <c r="A129" t="s">
        <v>38</v>
      </c>
      <c r="B129" t="s">
        <v>39</v>
      </c>
      <c r="C129" s="17" t="s">
        <v>40</v>
      </c>
      <c r="D129" s="18" t="s">
        <v>259</v>
      </c>
      <c r="E129" s="18" t="s">
        <v>260</v>
      </c>
      <c r="F129" s="18" t="str">
        <f t="shared" si="2"/>
        <v>INGENIERÍA AGROFORESTAL - GE0002590</v>
      </c>
      <c r="G129" s="18" t="s">
        <v>243</v>
      </c>
      <c r="H129" s="18" t="s">
        <v>244</v>
      </c>
      <c r="I129" s="17" t="str">
        <f t="shared" si="3"/>
        <v>Ets de Ingeniería Agronómica, Alimentaria y de Biosistemas - U02500105</v>
      </c>
    </row>
    <row r="130" spans="1:9" x14ac:dyDescent="0.25">
      <c r="A130" t="s">
        <v>38</v>
      </c>
      <c r="B130" t="s">
        <v>39</v>
      </c>
      <c r="C130" s="17" t="s">
        <v>40</v>
      </c>
      <c r="D130" s="18" t="s">
        <v>261</v>
      </c>
      <c r="E130" s="18" t="s">
        <v>262</v>
      </c>
      <c r="F130" s="18" t="str">
        <f t="shared" si="2"/>
        <v>QUÍMICA Y TECNOLOGÍA DE ALIMENTOS - GE0002592</v>
      </c>
      <c r="G130" s="18" t="s">
        <v>243</v>
      </c>
      <c r="H130" s="18" t="s">
        <v>244</v>
      </c>
      <c r="I130" s="17" t="str">
        <f t="shared" si="3"/>
        <v>Ets de Ingeniería Agronómica, Alimentaria y de Biosistemas - U02500105</v>
      </c>
    </row>
    <row r="131" spans="1:9" x14ac:dyDescent="0.25">
      <c r="A131" t="s">
        <v>38</v>
      </c>
      <c r="B131" t="s">
        <v>39</v>
      </c>
      <c r="C131" s="17" t="s">
        <v>40</v>
      </c>
      <c r="D131" s="18" t="s">
        <v>235</v>
      </c>
      <c r="E131" s="18" t="s">
        <v>236</v>
      </c>
      <c r="F131" s="18" t="str">
        <f t="shared" ref="F131:F136" si="4">CONCATENATE(D131,"-",E131)</f>
        <v>VICERRECTORADO DE INVESTIGACIÓN, INNOVACIÓN Y DOCTORADO - U02500098</v>
      </c>
      <c r="G131" s="18" t="s">
        <v>235</v>
      </c>
      <c r="H131" s="18" t="s">
        <v>236</v>
      </c>
      <c r="I131" s="17" t="str">
        <f t="shared" ref="I131:I136" si="5">CONCATENATE(G131,"-",H131)</f>
        <v>VICERRECTORADO DE INVESTIGACIÓN, INNOVACIÓN Y DOCTORADO - U02500098</v>
      </c>
    </row>
    <row r="132" spans="1:9" x14ac:dyDescent="0.25">
      <c r="A132" t="s">
        <v>38</v>
      </c>
      <c r="B132" t="s">
        <v>39</v>
      </c>
      <c r="C132" s="17" t="s">
        <v>40</v>
      </c>
      <c r="D132" s="18" t="s">
        <v>237</v>
      </c>
      <c r="E132" s="18" t="s">
        <v>238</v>
      </c>
      <c r="F132" s="18" t="str">
        <f t="shared" si="4"/>
        <v>VICERRECTORADO DE SERVICIOS TECNOLÓGICOS - U02500103</v>
      </c>
      <c r="G132" s="18" t="s">
        <v>263</v>
      </c>
      <c r="H132" s="18" t="s">
        <v>264</v>
      </c>
      <c r="I132" s="17" t="str">
        <f t="shared" si="5"/>
        <v>BIBLIOTECA UNIVERSITARIA - U02500076</v>
      </c>
    </row>
    <row r="133" spans="1:9" x14ac:dyDescent="0.25">
      <c r="A133" t="s">
        <v>38</v>
      </c>
      <c r="B133" t="s">
        <v>39</v>
      </c>
      <c r="C133" s="17" t="s">
        <v>40</v>
      </c>
      <c r="D133" s="18" t="s">
        <v>251</v>
      </c>
      <c r="E133" s="18" t="s">
        <v>252</v>
      </c>
      <c r="F133" s="18" t="str">
        <f t="shared" si="4"/>
        <v>VICERRECTORADO DE CALIDAD Y EFICIENCIA - U02500104</v>
      </c>
      <c r="G133" s="18" t="s">
        <v>43</v>
      </c>
      <c r="H133" s="18" t="s">
        <v>44</v>
      </c>
      <c r="I133" s="17" t="str">
        <f t="shared" si="5"/>
        <v>SERVICIO DE RETRIBUCIONES Y PAGOS - U02500061</v>
      </c>
    </row>
    <row r="134" spans="1:9" x14ac:dyDescent="0.25">
      <c r="A134" t="s">
        <v>38</v>
      </c>
      <c r="B134" t="s">
        <v>39</v>
      </c>
      <c r="C134" s="17" t="s">
        <v>40</v>
      </c>
      <c r="D134" s="18" t="s">
        <v>265</v>
      </c>
      <c r="E134" s="18" t="s">
        <v>266</v>
      </c>
      <c r="F134" s="18" t="str">
        <f t="shared" si="4"/>
        <v>ECONOMÍA AGRARÍA, ESTADÍSTICA Y GESTIÓN DE EMPRESAS - GE0002589</v>
      </c>
      <c r="G134" s="18" t="s">
        <v>243</v>
      </c>
      <c r="H134" s="18" t="s">
        <v>244</v>
      </c>
      <c r="I134" s="17" t="str">
        <f t="shared" si="5"/>
        <v>Ets de Ingeniería Agronómica, Alimentaria y de Biosistemas - U02500105</v>
      </c>
    </row>
    <row r="135" spans="1:9" x14ac:dyDescent="0.25">
      <c r="A135" t="s">
        <v>38</v>
      </c>
      <c r="B135" t="s">
        <v>39</v>
      </c>
      <c r="C135" s="17" t="s">
        <v>40</v>
      </c>
      <c r="D135" s="18" t="s">
        <v>106</v>
      </c>
      <c r="E135" s="18" t="s">
        <v>267</v>
      </c>
      <c r="F135" s="18" t="str">
        <f t="shared" si="4"/>
        <v>LINGÜÍSTICA APLICADA A LA CIENCIA Y A LA TECNOLOGÍA - GE0002593</v>
      </c>
      <c r="G135" s="18" t="s">
        <v>243</v>
      </c>
      <c r="H135" s="18" t="s">
        <v>244</v>
      </c>
      <c r="I135" s="17" t="str">
        <f t="shared" si="5"/>
        <v>Ets de Ingeniería Agronómica, Alimentaria y de Biosistemas - U02500105</v>
      </c>
    </row>
    <row r="136" spans="1:9" x14ac:dyDescent="0.25">
      <c r="A136" t="s">
        <v>38</v>
      </c>
      <c r="B136" t="s">
        <v>39</v>
      </c>
      <c r="C136" s="17" t="s">
        <v>40</v>
      </c>
      <c r="D136" s="18" t="s">
        <v>233</v>
      </c>
      <c r="E136" s="18" t="s">
        <v>234</v>
      </c>
      <c r="F136" s="18" t="str">
        <f t="shared" si="4"/>
        <v>VICERRECTORADO DE ESTRATEGIA ACADÉMICA E INTERNACIONALIZACIÓN - U02500097</v>
      </c>
      <c r="G136" s="18" t="s">
        <v>268</v>
      </c>
      <c r="H136" s="18" t="s">
        <v>269</v>
      </c>
      <c r="I136" s="17" t="str">
        <f t="shared" si="5"/>
        <v>SERVICIO DE FORMACIÓN CONTINUA - U02500069</v>
      </c>
    </row>
  </sheetData>
  <autoFilter ref="A1:J136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9"/>
  <sheetViews>
    <sheetView topLeftCell="AM1" workbookViewId="0">
      <selection activeCell="C5" sqref="C5"/>
    </sheetView>
  </sheetViews>
  <sheetFormatPr baseColWidth="10" defaultRowHeight="15" x14ac:dyDescent="0.25"/>
  <cols>
    <col min="1" max="1" width="24" bestFit="1" customWidth="1"/>
  </cols>
  <sheetData>
    <row r="1" spans="1:66" x14ac:dyDescent="0.25">
      <c r="A1" t="s">
        <v>449</v>
      </c>
      <c r="B1" t="s">
        <v>437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  <c r="AV1">
        <v>46</v>
      </c>
      <c r="AW1">
        <v>47</v>
      </c>
      <c r="AX1">
        <v>48</v>
      </c>
      <c r="AY1">
        <v>49</v>
      </c>
      <c r="AZ1">
        <v>50</v>
      </c>
      <c r="BA1">
        <v>51</v>
      </c>
      <c r="BB1">
        <v>52</v>
      </c>
      <c r="BC1">
        <v>53</v>
      </c>
      <c r="BD1">
        <v>54</v>
      </c>
      <c r="BE1">
        <v>55</v>
      </c>
      <c r="BF1">
        <v>56</v>
      </c>
      <c r="BG1">
        <v>57</v>
      </c>
      <c r="BH1">
        <v>58</v>
      </c>
      <c r="BI1">
        <v>59</v>
      </c>
      <c r="BJ1">
        <v>60</v>
      </c>
      <c r="BK1">
        <v>61</v>
      </c>
      <c r="BL1">
        <v>62</v>
      </c>
      <c r="BM1">
        <v>63</v>
      </c>
      <c r="BN1">
        <v>64</v>
      </c>
    </row>
    <row r="2" spans="1:66" x14ac:dyDescent="0.25">
      <c r="A2" t="s">
        <v>435</v>
      </c>
      <c r="B2" s="34">
        <f>C20</f>
        <v>4.9799999999999997E-2</v>
      </c>
      <c r="C2" s="23">
        <v>2500</v>
      </c>
      <c r="D2" s="23">
        <f>$C$2*D1</f>
        <v>5000</v>
      </c>
      <c r="E2" s="23">
        <f t="shared" ref="E2:Q2" si="0">$C$2*E1</f>
        <v>7500</v>
      </c>
      <c r="F2" s="23">
        <f t="shared" si="0"/>
        <v>10000</v>
      </c>
      <c r="G2" s="23">
        <f t="shared" si="0"/>
        <v>12500</v>
      </c>
      <c r="H2" s="23">
        <f t="shared" si="0"/>
        <v>15000</v>
      </c>
      <c r="I2" s="23">
        <f t="shared" si="0"/>
        <v>17500</v>
      </c>
      <c r="J2" s="23">
        <f t="shared" si="0"/>
        <v>20000</v>
      </c>
      <c r="K2" s="23">
        <f t="shared" si="0"/>
        <v>22500</v>
      </c>
      <c r="L2" s="23">
        <f t="shared" si="0"/>
        <v>25000</v>
      </c>
      <c r="M2" s="23">
        <f t="shared" si="0"/>
        <v>27500</v>
      </c>
      <c r="N2" s="23">
        <f t="shared" si="0"/>
        <v>30000</v>
      </c>
      <c r="O2" s="23">
        <f t="shared" si="0"/>
        <v>32500</v>
      </c>
      <c r="P2" s="23">
        <f t="shared" si="0"/>
        <v>35000</v>
      </c>
      <c r="Q2" s="23">
        <f t="shared" si="0"/>
        <v>37500</v>
      </c>
      <c r="R2" s="23">
        <f t="shared" ref="R2" si="1">$C$2*R1</f>
        <v>40000</v>
      </c>
      <c r="S2" s="23">
        <f t="shared" ref="S2" si="2">$C$2*S1</f>
        <v>42500</v>
      </c>
      <c r="T2" s="23">
        <f t="shared" ref="T2" si="3">$C$2*T1</f>
        <v>45000</v>
      </c>
      <c r="U2" s="23">
        <f t="shared" ref="U2" si="4">$C$2*U1</f>
        <v>47500</v>
      </c>
      <c r="V2" s="23">
        <f t="shared" ref="V2" si="5">$C$2*V1</f>
        <v>50000</v>
      </c>
      <c r="W2" s="23">
        <f t="shared" ref="W2" si="6">$C$2*W1</f>
        <v>52500</v>
      </c>
      <c r="X2" s="23">
        <f t="shared" ref="X2" si="7">$C$2*X1</f>
        <v>55000</v>
      </c>
      <c r="Y2" s="23">
        <f t="shared" ref="Y2" si="8">$C$2*Y1</f>
        <v>57500</v>
      </c>
      <c r="Z2" s="23">
        <f t="shared" ref="Z2" si="9">$C$2*Z1</f>
        <v>60000</v>
      </c>
      <c r="AA2" s="23">
        <f t="shared" ref="AA2" si="10">$C$2*AA1</f>
        <v>62500</v>
      </c>
      <c r="AB2" s="23">
        <f t="shared" ref="AB2" si="11">$C$2*AB1</f>
        <v>65000</v>
      </c>
      <c r="AC2" s="23">
        <f t="shared" ref="AC2" si="12">$C$2*AC1</f>
        <v>67500</v>
      </c>
      <c r="AD2" s="23">
        <f t="shared" ref="AD2" si="13">$C$2*AD1</f>
        <v>70000</v>
      </c>
      <c r="AE2" s="23">
        <f t="shared" ref="AE2" si="14">$C$2*AE1</f>
        <v>72500</v>
      </c>
      <c r="AF2" s="23">
        <f t="shared" ref="AF2" si="15">$C$2*AF1</f>
        <v>75000</v>
      </c>
      <c r="AG2" s="23">
        <f t="shared" ref="AG2" si="16">$C$2*AG1</f>
        <v>77500</v>
      </c>
      <c r="AH2" s="23">
        <f t="shared" ref="AH2" si="17">$C$2*AH1</f>
        <v>80000</v>
      </c>
      <c r="AI2" s="23">
        <f t="shared" ref="AI2" si="18">$C$2*AI1</f>
        <v>82500</v>
      </c>
      <c r="AJ2" s="23">
        <f t="shared" ref="AJ2" si="19">$C$2*AJ1</f>
        <v>85000</v>
      </c>
      <c r="AK2" s="23">
        <f t="shared" ref="AK2" si="20">$C$2*AK1</f>
        <v>87500</v>
      </c>
      <c r="AL2" s="23">
        <f t="shared" ref="AL2" si="21">$C$2*AL1</f>
        <v>90000</v>
      </c>
      <c r="AM2" s="23">
        <f t="shared" ref="AM2" si="22">$C$2*AM1</f>
        <v>92500</v>
      </c>
      <c r="AN2" s="23">
        <f t="shared" ref="AN2" si="23">$C$2*AN1</f>
        <v>95000</v>
      </c>
      <c r="AO2" s="23">
        <f t="shared" ref="AO2" si="24">$C$2*AO1</f>
        <v>97500</v>
      </c>
      <c r="AP2" s="23">
        <f t="shared" ref="AP2" si="25">$C$2*AP1</f>
        <v>100000</v>
      </c>
      <c r="AQ2" s="23">
        <f t="shared" ref="AQ2" si="26">$C$2*AQ1</f>
        <v>102500</v>
      </c>
      <c r="AR2" s="23">
        <f t="shared" ref="AR2" si="27">$C$2*AR1</f>
        <v>105000</v>
      </c>
      <c r="AS2" s="23">
        <f t="shared" ref="AS2" si="28">$C$2*AS1</f>
        <v>107500</v>
      </c>
      <c r="AT2" s="23">
        <f t="shared" ref="AT2" si="29">$C$2*AT1</f>
        <v>110000</v>
      </c>
      <c r="AU2" s="23">
        <f t="shared" ref="AU2" si="30">$C$2*AU1</f>
        <v>112500</v>
      </c>
      <c r="AV2" s="23">
        <f t="shared" ref="AV2" si="31">$C$2*AV1</f>
        <v>115000</v>
      </c>
      <c r="AW2" s="23">
        <f t="shared" ref="AW2" si="32">$C$2*AW1</f>
        <v>117500</v>
      </c>
      <c r="AX2" s="23">
        <f t="shared" ref="AX2" si="33">$C$2*AX1</f>
        <v>120000</v>
      </c>
      <c r="AY2" s="23">
        <f t="shared" ref="AY2" si="34">$C$2*AY1</f>
        <v>122500</v>
      </c>
      <c r="AZ2" s="23">
        <f t="shared" ref="AZ2" si="35">$C$2*AZ1</f>
        <v>125000</v>
      </c>
      <c r="BA2" s="23">
        <f t="shared" ref="BA2" si="36">$C$2*BA1</f>
        <v>127500</v>
      </c>
      <c r="BB2" s="23">
        <f t="shared" ref="BB2" si="37">$C$2*BB1</f>
        <v>130000</v>
      </c>
      <c r="BC2" s="23">
        <f t="shared" ref="BC2" si="38">$C$2*BC1</f>
        <v>132500</v>
      </c>
      <c r="BD2" s="23">
        <f t="shared" ref="BD2" si="39">$C$2*BD1</f>
        <v>135000</v>
      </c>
      <c r="BE2" s="23">
        <f t="shared" ref="BE2" si="40">$C$2*BE1</f>
        <v>137500</v>
      </c>
      <c r="BF2" s="23">
        <f t="shared" ref="BF2" si="41">$C$2*BF1</f>
        <v>140000</v>
      </c>
      <c r="BG2" s="23">
        <f t="shared" ref="BG2" si="42">$C$2*BG1</f>
        <v>142500</v>
      </c>
      <c r="BH2" s="23">
        <f t="shared" ref="BH2" si="43">$C$2*BH1</f>
        <v>145000</v>
      </c>
      <c r="BI2" s="23">
        <f t="shared" ref="BI2" si="44">$C$2*BI1</f>
        <v>147500</v>
      </c>
      <c r="BJ2" s="23">
        <f t="shared" ref="BJ2" si="45">$C$2*BJ1</f>
        <v>150000</v>
      </c>
      <c r="BK2" s="23">
        <f t="shared" ref="BK2" si="46">$C$2*BK1</f>
        <v>152500</v>
      </c>
      <c r="BL2" s="23">
        <f t="shared" ref="BL2" si="47">$C$2*BL1</f>
        <v>155000</v>
      </c>
      <c r="BM2" s="23">
        <f t="shared" ref="BM2" si="48">$C$2*BM1</f>
        <v>157500</v>
      </c>
      <c r="BN2" s="23">
        <f t="shared" ref="BN2" si="49">$C$2*BN1</f>
        <v>160000</v>
      </c>
    </row>
    <row r="3" spans="1:66" x14ac:dyDescent="0.25">
      <c r="A3" t="s">
        <v>436</v>
      </c>
      <c r="B3" s="34">
        <f>C27</f>
        <v>0.28899999999999998</v>
      </c>
      <c r="C3" s="23">
        <v>200</v>
      </c>
      <c r="D3" s="23">
        <f>$C$3*D1</f>
        <v>400</v>
      </c>
      <c r="E3" s="23">
        <f t="shared" ref="E3:BN3" si="50">$C$3*E1</f>
        <v>600</v>
      </c>
      <c r="F3" s="23">
        <f t="shared" si="50"/>
        <v>800</v>
      </c>
      <c r="G3" s="23">
        <f t="shared" si="50"/>
        <v>1000</v>
      </c>
      <c r="H3" s="23">
        <f t="shared" si="50"/>
        <v>1200</v>
      </c>
      <c r="I3" s="23">
        <f t="shared" si="50"/>
        <v>1400</v>
      </c>
      <c r="J3" s="23">
        <f t="shared" si="50"/>
        <v>1600</v>
      </c>
      <c r="K3" s="23">
        <f t="shared" si="50"/>
        <v>1800</v>
      </c>
      <c r="L3" s="23">
        <f t="shared" si="50"/>
        <v>2000</v>
      </c>
      <c r="M3" s="23">
        <f t="shared" si="50"/>
        <v>2200</v>
      </c>
      <c r="N3" s="23">
        <f t="shared" si="50"/>
        <v>2400</v>
      </c>
      <c r="O3" s="23">
        <f t="shared" si="50"/>
        <v>2600</v>
      </c>
      <c r="P3" s="23">
        <f t="shared" si="50"/>
        <v>2800</v>
      </c>
      <c r="Q3" s="23">
        <f t="shared" si="50"/>
        <v>3000</v>
      </c>
      <c r="R3" s="23">
        <f t="shared" si="50"/>
        <v>3200</v>
      </c>
      <c r="S3" s="23">
        <f t="shared" si="50"/>
        <v>3400</v>
      </c>
      <c r="T3" s="23">
        <f t="shared" si="50"/>
        <v>3600</v>
      </c>
      <c r="U3" s="23">
        <f t="shared" si="50"/>
        <v>3800</v>
      </c>
      <c r="V3" s="23">
        <f t="shared" si="50"/>
        <v>4000</v>
      </c>
      <c r="W3" s="23">
        <f t="shared" si="50"/>
        <v>4200</v>
      </c>
      <c r="X3" s="23">
        <f t="shared" si="50"/>
        <v>4400</v>
      </c>
      <c r="Y3" s="23">
        <f t="shared" si="50"/>
        <v>4600</v>
      </c>
      <c r="Z3" s="23">
        <f t="shared" si="50"/>
        <v>4800</v>
      </c>
      <c r="AA3" s="23">
        <f t="shared" si="50"/>
        <v>5000</v>
      </c>
      <c r="AB3" s="23">
        <f t="shared" si="50"/>
        <v>5200</v>
      </c>
      <c r="AC3" s="23">
        <f t="shared" si="50"/>
        <v>5400</v>
      </c>
      <c r="AD3" s="23">
        <f t="shared" si="50"/>
        <v>5600</v>
      </c>
      <c r="AE3" s="23">
        <f t="shared" si="50"/>
        <v>5800</v>
      </c>
      <c r="AF3" s="23">
        <f t="shared" si="50"/>
        <v>6000</v>
      </c>
      <c r="AG3" s="23">
        <f t="shared" si="50"/>
        <v>6200</v>
      </c>
      <c r="AH3" s="23">
        <f t="shared" si="50"/>
        <v>6400</v>
      </c>
      <c r="AI3" s="23">
        <f t="shared" si="50"/>
        <v>6600</v>
      </c>
      <c r="AJ3" s="23">
        <f t="shared" si="50"/>
        <v>6800</v>
      </c>
      <c r="AK3" s="23">
        <f t="shared" si="50"/>
        <v>7000</v>
      </c>
      <c r="AL3" s="23">
        <f t="shared" si="50"/>
        <v>7200</v>
      </c>
      <c r="AM3" s="23">
        <f t="shared" si="50"/>
        <v>7400</v>
      </c>
      <c r="AN3" s="23">
        <f t="shared" si="50"/>
        <v>7600</v>
      </c>
      <c r="AO3" s="23">
        <f t="shared" si="50"/>
        <v>7800</v>
      </c>
      <c r="AP3" s="23">
        <f t="shared" si="50"/>
        <v>8000</v>
      </c>
      <c r="AQ3" s="23">
        <f t="shared" si="50"/>
        <v>8200</v>
      </c>
      <c r="AR3" s="23">
        <f t="shared" si="50"/>
        <v>8400</v>
      </c>
      <c r="AS3" s="23">
        <f t="shared" si="50"/>
        <v>8600</v>
      </c>
      <c r="AT3" s="23">
        <f t="shared" si="50"/>
        <v>8800</v>
      </c>
      <c r="AU3" s="23">
        <f t="shared" si="50"/>
        <v>9000</v>
      </c>
      <c r="AV3" s="23">
        <f t="shared" si="50"/>
        <v>9200</v>
      </c>
      <c r="AW3" s="23">
        <f t="shared" si="50"/>
        <v>9400</v>
      </c>
      <c r="AX3" s="23">
        <f t="shared" si="50"/>
        <v>9600</v>
      </c>
      <c r="AY3" s="23">
        <f t="shared" si="50"/>
        <v>9800</v>
      </c>
      <c r="AZ3" s="23">
        <f t="shared" si="50"/>
        <v>10000</v>
      </c>
      <c r="BA3" s="23">
        <f t="shared" si="50"/>
        <v>10200</v>
      </c>
      <c r="BB3" s="23">
        <f t="shared" si="50"/>
        <v>10400</v>
      </c>
      <c r="BC3" s="23">
        <f t="shared" si="50"/>
        <v>10600</v>
      </c>
      <c r="BD3" s="23">
        <f t="shared" si="50"/>
        <v>10800</v>
      </c>
      <c r="BE3" s="23">
        <f t="shared" si="50"/>
        <v>11000</v>
      </c>
      <c r="BF3" s="23">
        <f t="shared" si="50"/>
        <v>11200</v>
      </c>
      <c r="BG3" s="23">
        <f t="shared" si="50"/>
        <v>11400</v>
      </c>
      <c r="BH3" s="23">
        <f t="shared" si="50"/>
        <v>11600</v>
      </c>
      <c r="BI3" s="23">
        <f t="shared" si="50"/>
        <v>11800</v>
      </c>
      <c r="BJ3" s="23">
        <f t="shared" si="50"/>
        <v>12000</v>
      </c>
      <c r="BK3" s="23">
        <f t="shared" si="50"/>
        <v>12200</v>
      </c>
      <c r="BL3" s="23">
        <f t="shared" si="50"/>
        <v>12400</v>
      </c>
      <c r="BM3" s="23">
        <f t="shared" si="50"/>
        <v>12600</v>
      </c>
      <c r="BN3" s="23">
        <f t="shared" si="50"/>
        <v>12800</v>
      </c>
    </row>
    <row r="4" spans="1:66" x14ac:dyDescent="0.25">
      <c r="B4" s="34"/>
    </row>
    <row r="5" spans="1:66" x14ac:dyDescent="0.25">
      <c r="A5" t="s">
        <v>517</v>
      </c>
      <c r="B5" s="34">
        <v>4.9799999999999997E-2</v>
      </c>
      <c r="C5">
        <v>50</v>
      </c>
      <c r="D5">
        <v>100</v>
      </c>
      <c r="E5">
        <v>150</v>
      </c>
      <c r="F5">
        <f>E5+50</f>
        <v>200</v>
      </c>
      <c r="G5">
        <f t="shared" ref="G5:AZ5" si="51">F5+50</f>
        <v>250</v>
      </c>
      <c r="H5">
        <f t="shared" si="51"/>
        <v>300</v>
      </c>
      <c r="I5">
        <f t="shared" si="51"/>
        <v>350</v>
      </c>
      <c r="J5">
        <f t="shared" si="51"/>
        <v>400</v>
      </c>
      <c r="K5">
        <f t="shared" si="51"/>
        <v>450</v>
      </c>
      <c r="L5">
        <f t="shared" si="51"/>
        <v>500</v>
      </c>
      <c r="M5">
        <f t="shared" si="51"/>
        <v>550</v>
      </c>
      <c r="N5">
        <f t="shared" si="51"/>
        <v>600</v>
      </c>
      <c r="O5">
        <f t="shared" si="51"/>
        <v>650</v>
      </c>
      <c r="P5">
        <f t="shared" si="51"/>
        <v>700</v>
      </c>
      <c r="Q5">
        <f t="shared" si="51"/>
        <v>750</v>
      </c>
      <c r="R5">
        <f t="shared" si="51"/>
        <v>800</v>
      </c>
      <c r="S5">
        <f t="shared" si="51"/>
        <v>850</v>
      </c>
      <c r="T5">
        <f t="shared" si="51"/>
        <v>900</v>
      </c>
      <c r="U5">
        <f t="shared" si="51"/>
        <v>950</v>
      </c>
      <c r="V5">
        <f t="shared" si="51"/>
        <v>1000</v>
      </c>
      <c r="W5">
        <f t="shared" si="51"/>
        <v>1050</v>
      </c>
      <c r="X5">
        <f t="shared" si="51"/>
        <v>1100</v>
      </c>
      <c r="Y5">
        <f t="shared" si="51"/>
        <v>1150</v>
      </c>
      <c r="Z5">
        <f t="shared" si="51"/>
        <v>1200</v>
      </c>
      <c r="AA5">
        <f t="shared" si="51"/>
        <v>1250</v>
      </c>
      <c r="AB5">
        <f t="shared" si="51"/>
        <v>1300</v>
      </c>
      <c r="AC5">
        <f t="shared" si="51"/>
        <v>1350</v>
      </c>
      <c r="AD5">
        <f t="shared" si="51"/>
        <v>1400</v>
      </c>
      <c r="AE5">
        <f t="shared" si="51"/>
        <v>1450</v>
      </c>
      <c r="AF5">
        <f t="shared" si="51"/>
        <v>1500</v>
      </c>
      <c r="AG5">
        <f t="shared" si="51"/>
        <v>1550</v>
      </c>
      <c r="AH5">
        <f t="shared" si="51"/>
        <v>1600</v>
      </c>
      <c r="AI5">
        <f t="shared" si="51"/>
        <v>1650</v>
      </c>
      <c r="AJ5">
        <f t="shared" si="51"/>
        <v>1700</v>
      </c>
      <c r="AK5">
        <f t="shared" si="51"/>
        <v>1750</v>
      </c>
      <c r="AL5">
        <f t="shared" si="51"/>
        <v>1800</v>
      </c>
      <c r="AM5">
        <f t="shared" si="51"/>
        <v>1850</v>
      </c>
      <c r="AN5">
        <f t="shared" si="51"/>
        <v>1900</v>
      </c>
      <c r="AO5">
        <f t="shared" si="51"/>
        <v>1950</v>
      </c>
      <c r="AP5">
        <f t="shared" si="51"/>
        <v>2000</v>
      </c>
      <c r="AQ5">
        <f t="shared" si="51"/>
        <v>2050</v>
      </c>
      <c r="AR5">
        <f t="shared" si="51"/>
        <v>2100</v>
      </c>
      <c r="AS5">
        <f t="shared" si="51"/>
        <v>2150</v>
      </c>
      <c r="AT5">
        <f t="shared" si="51"/>
        <v>2200</v>
      </c>
      <c r="AU5">
        <f t="shared" si="51"/>
        <v>2250</v>
      </c>
      <c r="AV5">
        <f t="shared" si="51"/>
        <v>2300</v>
      </c>
      <c r="AW5">
        <f t="shared" si="51"/>
        <v>2350</v>
      </c>
      <c r="AX5">
        <f t="shared" si="51"/>
        <v>2400</v>
      </c>
      <c r="AY5">
        <f t="shared" si="51"/>
        <v>2450</v>
      </c>
      <c r="AZ5">
        <f t="shared" si="51"/>
        <v>2500</v>
      </c>
    </row>
    <row r="17" spans="1:5" ht="15.75" thickBot="1" x14ac:dyDescent="0.3">
      <c r="A17" s="24"/>
      <c r="B17" s="24"/>
      <c r="C17" s="24"/>
      <c r="D17" s="24"/>
      <c r="E17" s="24"/>
    </row>
    <row r="18" spans="1:5" ht="15.75" thickBot="1" x14ac:dyDescent="0.3">
      <c r="A18" s="25" t="s">
        <v>438</v>
      </c>
      <c r="B18" s="35"/>
      <c r="C18" s="24"/>
      <c r="D18" s="24"/>
      <c r="E18" s="24"/>
    </row>
    <row r="19" spans="1:5" ht="15.75" thickBot="1" x14ac:dyDescent="0.3">
      <c r="A19" s="26" t="s">
        <v>439</v>
      </c>
      <c r="B19" s="29"/>
      <c r="C19" s="27">
        <v>2500</v>
      </c>
      <c r="D19" s="24"/>
      <c r="E19" s="24"/>
    </row>
    <row r="20" spans="1:5" ht="15.75" thickBot="1" x14ac:dyDescent="0.3">
      <c r="A20" s="26" t="s">
        <v>440</v>
      </c>
      <c r="B20" s="29"/>
      <c r="C20" s="28">
        <v>4.9799999999999997E-2</v>
      </c>
      <c r="D20" s="24"/>
      <c r="E20" s="24"/>
    </row>
    <row r="21" spans="1:5" ht="15.75" thickBot="1" x14ac:dyDescent="0.3">
      <c r="A21" s="26" t="s">
        <v>441</v>
      </c>
      <c r="B21" s="29"/>
      <c r="C21" s="28">
        <v>124.5</v>
      </c>
      <c r="D21" s="24"/>
      <c r="E21" s="24"/>
    </row>
    <row r="22" spans="1:5" ht="15.75" thickBot="1" x14ac:dyDescent="0.3">
      <c r="A22" s="26" t="s">
        <v>442</v>
      </c>
      <c r="B22" s="29"/>
      <c r="C22" s="29"/>
      <c r="D22" s="24"/>
      <c r="E22" s="24"/>
    </row>
    <row r="23" spans="1:5" x14ac:dyDescent="0.25">
      <c r="A23" s="30"/>
      <c r="B23" s="30"/>
      <c r="C23" s="24"/>
      <c r="D23" s="24"/>
      <c r="E23" s="24"/>
    </row>
    <row r="24" spans="1:5" ht="15.75" thickBot="1" x14ac:dyDescent="0.3">
      <c r="A24" s="30"/>
      <c r="B24" s="30"/>
      <c r="C24" s="24"/>
      <c r="D24" s="24"/>
      <c r="E24" s="24"/>
    </row>
    <row r="25" spans="1:5" ht="15.75" thickBot="1" x14ac:dyDescent="0.3">
      <c r="A25" s="25" t="s">
        <v>443</v>
      </c>
      <c r="B25" s="35"/>
      <c r="C25" s="31" t="s">
        <v>444</v>
      </c>
      <c r="D25" s="31" t="s">
        <v>445</v>
      </c>
      <c r="E25" s="24"/>
    </row>
    <row r="26" spans="1:5" ht="15.75" thickBot="1" x14ac:dyDescent="0.3">
      <c r="A26" s="26" t="s">
        <v>446</v>
      </c>
      <c r="B26" s="29"/>
      <c r="C26" s="27">
        <v>1000</v>
      </c>
      <c r="D26" s="27">
        <v>200</v>
      </c>
      <c r="E26" s="24"/>
    </row>
    <row r="27" spans="1:5" ht="15.75" thickBot="1" x14ac:dyDescent="0.3">
      <c r="A27" s="26" t="s">
        <v>440</v>
      </c>
      <c r="B27" s="29"/>
      <c r="C27" s="28">
        <v>0.28899999999999998</v>
      </c>
      <c r="D27" s="28">
        <v>0.28999999999999998</v>
      </c>
      <c r="E27" s="24"/>
    </row>
    <row r="28" spans="1:5" ht="15.75" thickBot="1" x14ac:dyDescent="0.3">
      <c r="A28" s="26" t="s">
        <v>447</v>
      </c>
      <c r="B28" s="29"/>
      <c r="C28" s="28">
        <v>289</v>
      </c>
      <c r="D28" s="28">
        <v>57.8</v>
      </c>
      <c r="E28" s="24"/>
    </row>
    <row r="29" spans="1:5" ht="15.75" thickBot="1" x14ac:dyDescent="0.3">
      <c r="A29" s="26" t="s">
        <v>442</v>
      </c>
      <c r="B29" s="29"/>
      <c r="C29" s="32" t="s">
        <v>448</v>
      </c>
      <c r="D29" s="33"/>
      <c r="E29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FormularioPedido</vt:lpstr>
      <vt:lpstr>Orgánica-Centro</vt:lpstr>
      <vt:lpstr>CentroAnexo</vt:lpstr>
      <vt:lpstr>CódigosDIR</vt:lpstr>
      <vt:lpstr>Hoja3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Sanchez</dc:creator>
  <cp:lastModifiedBy>Yolanda Sanchez</cp:lastModifiedBy>
  <dcterms:created xsi:type="dcterms:W3CDTF">2021-02-12T10:23:55Z</dcterms:created>
  <dcterms:modified xsi:type="dcterms:W3CDTF">2021-02-16T17:48:41Z</dcterms:modified>
</cp:coreProperties>
</file>